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8670" tabRatio="619" activeTab="5"/>
  </bookViews>
  <sheets>
    <sheet name="说明及目录" sheetId="1" r:id="rId1"/>
    <sheet name="表头一次填" sheetId="2" r:id="rId2"/>
    <sheet name="粗集料筛分" sheetId="3" r:id="rId3"/>
    <sheet name="细集料筛分" sheetId="4" r:id="rId4"/>
    <sheet name="混合料级配" sheetId="5" r:id="rId5"/>
    <sheet name="混合料级配(对数)" sheetId="6" r:id="rId6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<sst xmlns="http://schemas.openxmlformats.org/spreadsheetml/2006/main" count="235" uniqueCount="146">
  <si>
    <t>JTJ  058-2000</t>
  </si>
  <si>
    <t>混合料级配组成试验</t>
  </si>
  <si>
    <t>试验规程</t>
  </si>
  <si>
    <t>表头一次填</t>
  </si>
  <si>
    <t xml:space="preserve"> </t>
  </si>
  <si>
    <t>粗集料筛分试验</t>
  </si>
  <si>
    <t>细集料筛分试验</t>
  </si>
  <si>
    <t>混合料级配组成试验</t>
  </si>
  <si>
    <t>建设项目名称</t>
  </si>
  <si>
    <t>承包单位</t>
  </si>
  <si>
    <t>监理单位</t>
  </si>
  <si>
    <t>合同号</t>
  </si>
  <si>
    <t>编　号</t>
  </si>
  <si>
    <t>委托单位名称</t>
  </si>
  <si>
    <t>委托单编号</t>
  </si>
  <si>
    <t>试验单位</t>
  </si>
  <si>
    <t>试验完成日期</t>
  </si>
  <si>
    <t>现场桩号</t>
  </si>
  <si>
    <t>试样描述</t>
  </si>
  <si>
    <t>试验人签字</t>
  </si>
  <si>
    <t>复核人签字</t>
  </si>
  <si>
    <t>主管签字</t>
  </si>
  <si>
    <t>注：您只需在此填写一次以上表头内容，后面各试验报告便已照样填好了。</t>
  </si>
  <si>
    <t>试表401-1</t>
  </si>
  <si>
    <t>承包单位：</t>
  </si>
  <si>
    <t>合同号：</t>
  </si>
  <si>
    <t>监理单位：</t>
  </si>
  <si>
    <t>编　号：</t>
  </si>
  <si>
    <t>委托单编号</t>
  </si>
  <si>
    <t>试验规程</t>
  </si>
  <si>
    <t>试验完成日期</t>
  </si>
  <si>
    <t>试验人签字</t>
  </si>
  <si>
    <t>现场桩号</t>
  </si>
  <si>
    <t>复核人签字</t>
  </si>
  <si>
    <t>试样描述</t>
  </si>
  <si>
    <t>主管签字</t>
  </si>
  <si>
    <t>试样质量</t>
  </si>
  <si>
    <t>取样日期</t>
  </si>
  <si>
    <r>
      <t>筛孔尺寸（</t>
    </r>
    <r>
      <rPr>
        <sz val="12"/>
        <rFont val="宋体"/>
        <family val="0"/>
      </rPr>
      <t>m</t>
    </r>
    <r>
      <rPr>
        <sz val="12"/>
        <rFont val="宋体"/>
        <family val="0"/>
      </rPr>
      <t>m）</t>
    </r>
  </si>
  <si>
    <r>
      <t>分计筛余质量（</t>
    </r>
    <r>
      <rPr>
        <sz val="12"/>
        <rFont val="宋体"/>
        <family val="0"/>
      </rPr>
      <t>g）</t>
    </r>
  </si>
  <si>
    <t>分计筛余</t>
  </si>
  <si>
    <t>累计筛余</t>
  </si>
  <si>
    <t>通过率</t>
  </si>
  <si>
    <t>规范规定通过率</t>
  </si>
  <si>
    <t>平均</t>
  </si>
  <si>
    <r>
      <t>（</t>
    </r>
    <r>
      <rPr>
        <sz val="12"/>
        <rFont val="宋体"/>
        <family val="0"/>
      </rPr>
      <t>%）</t>
    </r>
  </si>
  <si>
    <t>结论：</t>
  </si>
  <si>
    <t>需掺配使用。</t>
  </si>
  <si>
    <t>技术负责人：</t>
  </si>
  <si>
    <t>试验监理工程师：</t>
  </si>
  <si>
    <t>试表401-2</t>
  </si>
  <si>
    <t>试样质量</t>
  </si>
  <si>
    <t>取样日期</t>
  </si>
  <si>
    <r>
      <t>筛孔尺寸（</t>
    </r>
    <r>
      <rPr>
        <sz val="12"/>
        <rFont val="宋体"/>
        <family val="0"/>
      </rPr>
      <t>m</t>
    </r>
    <r>
      <rPr>
        <sz val="12"/>
        <rFont val="宋体"/>
        <family val="0"/>
      </rPr>
      <t>m）</t>
    </r>
  </si>
  <si>
    <r>
      <t>分计筛余质量（</t>
    </r>
    <r>
      <rPr>
        <sz val="12"/>
        <rFont val="宋体"/>
        <family val="0"/>
      </rPr>
      <t>g）</t>
    </r>
  </si>
  <si>
    <t>分计筛余</t>
  </si>
  <si>
    <t>累计筛余</t>
  </si>
  <si>
    <t>通过率</t>
  </si>
  <si>
    <t>规范规定通过率</t>
  </si>
  <si>
    <t>细度模数为</t>
  </si>
  <si>
    <r>
      <t>M</t>
    </r>
    <r>
      <rPr>
        <vertAlign val="subscript"/>
        <sz val="12"/>
        <color indexed="9"/>
        <rFont val="华文行楷"/>
        <family val="0"/>
      </rPr>
      <t>X</t>
    </r>
    <r>
      <rPr>
        <sz val="12"/>
        <color indexed="9"/>
        <rFont val="华文行楷"/>
        <family val="0"/>
      </rPr>
      <t>=通过率</t>
    </r>
    <r>
      <rPr>
        <sz val="8"/>
        <color indexed="9"/>
        <rFont val="华文行楷"/>
        <family val="0"/>
      </rPr>
      <t>(4.75+2.36+1.18+0.6+0.3+0.15)/100</t>
    </r>
  </si>
  <si>
    <r>
      <t>M</t>
    </r>
    <r>
      <rPr>
        <vertAlign val="subscript"/>
        <sz val="14"/>
        <rFont val="华文行楷"/>
        <family val="0"/>
      </rPr>
      <t>X</t>
    </r>
    <r>
      <rPr>
        <sz val="14"/>
        <rFont val="华文行楷"/>
        <family val="0"/>
      </rPr>
      <t>=</t>
    </r>
  </si>
  <si>
    <t>需掺配使用。</t>
  </si>
  <si>
    <t>砂类型</t>
  </si>
  <si>
    <t>粗</t>
  </si>
  <si>
    <t>中</t>
  </si>
  <si>
    <t>细</t>
  </si>
  <si>
    <t>Mx</t>
  </si>
  <si>
    <t>3.7-3.1</t>
  </si>
  <si>
    <t>3.0-2.3</t>
  </si>
  <si>
    <t>2.2-1.6</t>
  </si>
  <si>
    <t>技术负责人：</t>
  </si>
  <si>
    <t>试验监理工程师：</t>
  </si>
  <si>
    <t>试表409</t>
  </si>
  <si>
    <t>矿料组成</t>
  </si>
  <si>
    <t>组成后级配</t>
  </si>
  <si>
    <r>
      <t>规定级配范围通过（累计）（</t>
    </r>
    <r>
      <rPr>
        <sz val="12"/>
        <rFont val="Times New Roman"/>
        <family val="1"/>
      </rPr>
      <t>%</t>
    </r>
    <r>
      <rPr>
        <sz val="12"/>
        <rFont val="宋体"/>
        <family val="0"/>
      </rPr>
      <t>）</t>
    </r>
  </si>
  <si>
    <r>
      <t>筛孔</t>
    </r>
    <r>
      <rPr>
        <sz val="10"/>
        <rFont val="Times New Roman"/>
        <family val="1"/>
      </rPr>
      <t>mm</t>
    </r>
  </si>
  <si>
    <t>～</t>
  </si>
  <si>
    <r>
      <t>分计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筛余（</t>
    </r>
    <r>
      <rPr>
        <sz val="11"/>
        <rFont val="Times New Roman"/>
        <family val="1"/>
      </rPr>
      <t>%</t>
    </r>
    <r>
      <rPr>
        <sz val="11"/>
        <rFont val="宋体"/>
        <family val="0"/>
      </rPr>
      <t>）</t>
    </r>
  </si>
  <si>
    <r>
      <t>累计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筛余（</t>
    </r>
    <r>
      <rPr>
        <sz val="11"/>
        <rFont val="Times New Roman"/>
        <family val="1"/>
      </rPr>
      <t>%</t>
    </r>
    <r>
      <rPr>
        <sz val="11"/>
        <rFont val="宋体"/>
        <family val="0"/>
      </rPr>
      <t>）</t>
    </r>
  </si>
  <si>
    <r>
      <t>通过（</t>
    </r>
    <r>
      <rPr>
        <sz val="11"/>
        <rFont val="Times New Roman"/>
        <family val="1"/>
      </rPr>
      <t>%</t>
    </r>
    <r>
      <rPr>
        <sz val="11"/>
        <rFont val="宋体"/>
        <family val="0"/>
      </rPr>
      <t>）</t>
    </r>
  </si>
  <si>
    <t>(2)</t>
  </si>
  <si>
    <t>(3)</t>
  </si>
  <si>
    <t>(4)</t>
  </si>
  <si>
    <t>(5)</t>
  </si>
  <si>
    <t>(6)</t>
  </si>
  <si>
    <t>(7)</t>
  </si>
  <si>
    <t>(1)</t>
  </si>
  <si>
    <r>
      <t>材料</t>
    </r>
    <r>
      <rPr>
        <sz val="11"/>
        <rFont val="Times New Roman"/>
        <family val="1"/>
      </rPr>
      <t>1</t>
    </r>
  </si>
  <si>
    <r>
      <t>材料</t>
    </r>
    <r>
      <rPr>
        <sz val="11"/>
        <rFont val="Times New Roman"/>
        <family val="1"/>
      </rPr>
      <t>2</t>
    </r>
  </si>
  <si>
    <r>
      <t>材料</t>
    </r>
    <r>
      <rPr>
        <sz val="11"/>
        <rFont val="Times New Roman"/>
        <family val="1"/>
      </rPr>
      <t>3</t>
    </r>
  </si>
  <si>
    <r>
      <t>材料</t>
    </r>
    <r>
      <rPr>
        <sz val="11"/>
        <rFont val="Times New Roman"/>
        <family val="1"/>
      </rPr>
      <t>4</t>
    </r>
  </si>
  <si>
    <r>
      <t>材料</t>
    </r>
    <r>
      <rPr>
        <sz val="11"/>
        <rFont val="Times New Roman"/>
        <family val="1"/>
      </rPr>
      <t>5</t>
    </r>
  </si>
  <si>
    <r>
      <t>结论</t>
    </r>
    <r>
      <rPr>
        <b/>
        <sz val="12"/>
        <rFont val="Times New Roman"/>
        <family val="1"/>
      </rPr>
      <t>:</t>
    </r>
  </si>
  <si>
    <t>下限</t>
  </si>
  <si>
    <t>上限</t>
  </si>
  <si>
    <t/>
  </si>
  <si>
    <t>　　各点均在范围之内，符合规范要求。</t>
  </si>
  <si>
    <r>
      <t>各种矿料分计筛余百分率（</t>
    </r>
    <r>
      <rPr>
        <sz val="12"/>
        <rFont val="Times New Roman"/>
        <family val="1"/>
      </rPr>
      <t>%</t>
    </r>
    <r>
      <rPr>
        <sz val="12"/>
        <rFont val="宋体"/>
        <family val="0"/>
      </rPr>
      <t>）</t>
    </r>
  </si>
  <si>
    <t>序号</t>
  </si>
  <si>
    <r>
      <t>编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号</t>
    </r>
  </si>
  <si>
    <r>
      <t>名</t>
    </r>
    <r>
      <rPr>
        <b/>
        <sz val="12"/>
        <rFont val="Times New Roman"/>
        <family val="1"/>
      </rPr>
      <t xml:space="preserve">               </t>
    </r>
    <r>
      <rPr>
        <b/>
        <sz val="12"/>
        <rFont val="宋体"/>
        <family val="0"/>
      </rPr>
      <t>称</t>
    </r>
  </si>
  <si>
    <t>试验规程</t>
  </si>
  <si>
    <t>备注</t>
  </si>
  <si>
    <r>
      <t>试表</t>
    </r>
    <r>
      <rPr>
        <sz val="12"/>
        <rFont val="Times New Roman"/>
        <family val="1"/>
      </rPr>
      <t>401-1</t>
    </r>
  </si>
  <si>
    <r>
      <t>试表</t>
    </r>
    <r>
      <rPr>
        <sz val="12"/>
        <rFont val="Times New Roman"/>
        <family val="1"/>
      </rPr>
      <t>401-2</t>
    </r>
  </si>
  <si>
    <r>
      <t>试表</t>
    </r>
    <r>
      <rPr>
        <sz val="12"/>
        <rFont val="Times New Roman"/>
        <family val="1"/>
      </rPr>
      <t>409</t>
    </r>
  </si>
  <si>
    <t>～</t>
  </si>
  <si>
    <t>试表409</t>
  </si>
  <si>
    <t>承包单位：</t>
  </si>
  <si>
    <t>合同号：</t>
  </si>
  <si>
    <t>监理单位：</t>
  </si>
  <si>
    <t>编　号：</t>
  </si>
  <si>
    <t>委托单位名称</t>
  </si>
  <si>
    <t>试验单位</t>
  </si>
  <si>
    <t>委托单编号</t>
  </si>
  <si>
    <t>试验规程</t>
  </si>
  <si>
    <t>试验完成日期</t>
  </si>
  <si>
    <t>试验人签字</t>
  </si>
  <si>
    <t>现场桩号</t>
  </si>
  <si>
    <t>复核人签字</t>
  </si>
  <si>
    <t>试样描述</t>
  </si>
  <si>
    <t>主管签字</t>
  </si>
  <si>
    <t>矿料组成</t>
  </si>
  <si>
    <r>
      <t>各种矿料分计筛余百分率（</t>
    </r>
    <r>
      <rPr>
        <sz val="12"/>
        <rFont val="Times New Roman"/>
        <family val="1"/>
      </rPr>
      <t>%</t>
    </r>
    <r>
      <rPr>
        <sz val="12"/>
        <rFont val="宋体"/>
        <family val="0"/>
      </rPr>
      <t>）</t>
    </r>
  </si>
  <si>
    <t>组成后级配</t>
  </si>
  <si>
    <r>
      <t>规定级配范围通过（累计）（</t>
    </r>
    <r>
      <rPr>
        <sz val="12"/>
        <rFont val="Times New Roman"/>
        <family val="1"/>
      </rPr>
      <t>%</t>
    </r>
    <r>
      <rPr>
        <sz val="12"/>
        <rFont val="宋体"/>
        <family val="0"/>
      </rPr>
      <t>）</t>
    </r>
  </si>
  <si>
    <t>(1)</t>
  </si>
  <si>
    <r>
      <t>分计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筛余（</t>
    </r>
    <r>
      <rPr>
        <sz val="11"/>
        <rFont val="Times New Roman"/>
        <family val="1"/>
      </rPr>
      <t>%</t>
    </r>
    <r>
      <rPr>
        <sz val="11"/>
        <rFont val="宋体"/>
        <family val="0"/>
      </rPr>
      <t>）</t>
    </r>
  </si>
  <si>
    <r>
      <t>累计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筛余（</t>
    </r>
    <r>
      <rPr>
        <sz val="11"/>
        <rFont val="Times New Roman"/>
        <family val="1"/>
      </rPr>
      <t>%</t>
    </r>
    <r>
      <rPr>
        <sz val="11"/>
        <rFont val="宋体"/>
        <family val="0"/>
      </rPr>
      <t>）</t>
    </r>
  </si>
  <si>
    <r>
      <t>通过（</t>
    </r>
    <r>
      <rPr>
        <sz val="11"/>
        <rFont val="Times New Roman"/>
        <family val="1"/>
      </rPr>
      <t>%</t>
    </r>
    <r>
      <rPr>
        <sz val="11"/>
        <rFont val="宋体"/>
        <family val="0"/>
      </rPr>
      <t>）</t>
    </r>
  </si>
  <si>
    <r>
      <t>材料</t>
    </r>
    <r>
      <rPr>
        <sz val="11"/>
        <rFont val="Times New Roman"/>
        <family val="1"/>
      </rPr>
      <t>1</t>
    </r>
  </si>
  <si>
    <r>
      <t>材料</t>
    </r>
    <r>
      <rPr>
        <sz val="11"/>
        <rFont val="Times New Roman"/>
        <family val="1"/>
      </rPr>
      <t>2</t>
    </r>
  </si>
  <si>
    <r>
      <t>材料</t>
    </r>
    <r>
      <rPr>
        <sz val="11"/>
        <rFont val="Times New Roman"/>
        <family val="1"/>
      </rPr>
      <t>3</t>
    </r>
  </si>
  <si>
    <r>
      <t>材料</t>
    </r>
    <r>
      <rPr>
        <sz val="11"/>
        <rFont val="Times New Roman"/>
        <family val="1"/>
      </rPr>
      <t>4</t>
    </r>
  </si>
  <si>
    <r>
      <t>材料</t>
    </r>
    <r>
      <rPr>
        <sz val="11"/>
        <rFont val="Times New Roman"/>
        <family val="1"/>
      </rPr>
      <t>5</t>
    </r>
  </si>
  <si>
    <t>下限</t>
  </si>
  <si>
    <t>～</t>
  </si>
  <si>
    <t>上限</t>
  </si>
  <si>
    <r>
      <t>结论</t>
    </r>
    <r>
      <rPr>
        <b/>
        <sz val="12"/>
        <rFont val="Times New Roman"/>
        <family val="1"/>
      </rPr>
      <t>:</t>
    </r>
  </si>
  <si>
    <t>技术负责人：</t>
  </si>
  <si>
    <t>试验监理工程师：</t>
  </si>
  <si>
    <r>
      <t>筛孔</t>
    </r>
    <r>
      <rPr>
        <sz val="8"/>
        <rFont val="Times New Roman"/>
        <family val="1"/>
      </rPr>
      <t>0.01mm</t>
    </r>
  </si>
  <si>
    <t>表头填一次就可以了</t>
  </si>
  <si>
    <t>路面工程矿料掺配比例试验表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</si>
</sst>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_ "/>
    <numFmt numFmtId="179" formatCode="0_ "/>
    <numFmt numFmtId="180" formatCode="0.0000_ "/>
    <numFmt numFmtId="181" formatCode="0.000_);[Red]\(0.000\)"/>
    <numFmt numFmtId="182" formatCode="[DBNum1][$-804]yyyy&quot;年&quot;m&quot;月&quot;d&quot;日&quot;"/>
    <numFmt numFmtId="183" formatCode="&quot;是&quot;;&quot;是&quot;;&quot;否&quot;"/>
    <numFmt numFmtId="184" formatCode="&quot;真&quot;;&quot;真&quot;;&quot;假&quot;"/>
    <numFmt numFmtId="185" formatCode="&quot;开&quot;;&quot;开&quot;;&quot;关&quot;"/>
    <numFmt numFmtId="186" formatCode="mmm/yyyy"/>
    <numFmt numFmtId="187" formatCode="mm/dd/yy"/>
    <numFmt numFmtId="188" formatCode="0.00_);[Red]\(0.00\)"/>
    <numFmt numFmtId="189" formatCode="0.0_);[Red]\(0.0\)"/>
    <numFmt numFmtId="190" formatCode="0.0"/>
    <numFmt numFmtId="191" formatCode="0.000"/>
    <numFmt numFmtId="192" formatCode="0.0000"/>
    <numFmt numFmtId="193" formatCode="0.00000"/>
    <numFmt numFmtId="194" formatCode="0.000000"/>
    <numFmt numFmtId="195" formatCode="0.00_);\(0.00\)"/>
    <numFmt numFmtId="196" formatCode="0.00;[Red]0.00"/>
    <numFmt numFmtId="197" formatCode="000000"/>
  </numFmts>
  <fonts count="39">
    <font>
      <sz val="1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2"/>
      <color indexed="10"/>
      <name val="Times New Roman"/>
      <family val="1"/>
    </font>
    <font>
      <sz val="14"/>
      <name val="宋体"/>
      <family val="0"/>
    </font>
    <font>
      <b/>
      <sz val="16"/>
      <name val="宋体"/>
      <family val="0"/>
    </font>
    <font>
      <sz val="14"/>
      <name val="华文行楷"/>
      <family val="0"/>
    </font>
    <font>
      <sz val="12"/>
      <name val="华文行楷"/>
      <family val="0"/>
    </font>
    <font>
      <sz val="9"/>
      <name val="华文行楷"/>
      <family val="0"/>
    </font>
    <font>
      <sz val="18"/>
      <name val="华文行楷"/>
      <family val="0"/>
    </font>
    <font>
      <vertAlign val="subscript"/>
      <sz val="12"/>
      <color indexed="9"/>
      <name val="华文行楷"/>
      <family val="0"/>
    </font>
    <font>
      <sz val="12"/>
      <color indexed="9"/>
      <name val="华文行楷"/>
      <family val="0"/>
    </font>
    <font>
      <sz val="8"/>
      <color indexed="9"/>
      <name val="华文行楷"/>
      <family val="0"/>
    </font>
    <font>
      <vertAlign val="subscript"/>
      <sz val="14"/>
      <name val="华文行楷"/>
      <family val="0"/>
    </font>
    <font>
      <sz val="11"/>
      <name val="Times New Roman"/>
      <family val="1"/>
    </font>
    <font>
      <sz val="11"/>
      <name val="宋体"/>
      <family val="0"/>
    </font>
    <font>
      <sz val="12"/>
      <name val="Times New Roman"/>
      <family val="1"/>
    </font>
    <font>
      <b/>
      <sz val="8"/>
      <name val="宋体"/>
      <family val="0"/>
    </font>
    <font>
      <sz val="9.75"/>
      <name val="宋体"/>
      <family val="0"/>
    </font>
    <font>
      <sz val="10.25"/>
      <name val="宋体"/>
      <family val="0"/>
    </font>
    <font>
      <b/>
      <sz val="8.75"/>
      <name val="宋体"/>
      <family val="0"/>
    </font>
    <font>
      <sz val="10"/>
      <name val="华文行楷"/>
      <family val="0"/>
    </font>
    <font>
      <sz val="8.25"/>
      <name val="宋体"/>
      <family val="0"/>
    </font>
    <font>
      <sz val="8.75"/>
      <name val="宋体"/>
      <family val="0"/>
    </font>
    <font>
      <sz val="11.5"/>
      <name val="宋体"/>
      <family val="0"/>
    </font>
    <font>
      <b/>
      <sz val="12"/>
      <name val="Times New Roman"/>
      <family val="1"/>
    </font>
    <font>
      <sz val="11"/>
      <color indexed="10"/>
      <name val="宋体"/>
      <family val="0"/>
    </font>
    <font>
      <u val="single"/>
      <sz val="12"/>
      <color indexed="10"/>
      <name val="宋体"/>
      <family val="0"/>
    </font>
    <font>
      <u val="single"/>
      <sz val="12"/>
      <color indexed="12"/>
      <name val="宋体"/>
      <family val="0"/>
    </font>
    <font>
      <sz val="11.25"/>
      <name val="宋体"/>
      <family val="0"/>
    </font>
    <font>
      <sz val="8"/>
      <name val="宋体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31" fontId="9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14" fillId="0" borderId="5" xfId="0" applyFont="1" applyBorder="1" applyAlignment="1">
      <alignment/>
    </xf>
    <xf numFmtId="189" fontId="14" fillId="0" borderId="5" xfId="0" applyNumberFormat="1" applyFont="1" applyBorder="1" applyAlignment="1">
      <alignment/>
    </xf>
    <xf numFmtId="189" fontId="14" fillId="0" borderId="5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5" fillId="0" borderId="21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left" wrapText="1"/>
    </xf>
    <xf numFmtId="0" fontId="5" fillId="0" borderId="4" xfId="0" applyFont="1" applyBorder="1" applyAlignment="1">
      <alignment/>
    </xf>
    <xf numFmtId="0" fontId="28" fillId="0" borderId="5" xfId="0" applyFont="1" applyBorder="1" applyAlignment="1">
      <alignment/>
    </xf>
    <xf numFmtId="189" fontId="28" fillId="0" borderId="5" xfId="0" applyNumberFormat="1" applyFont="1" applyBorder="1" applyAlignment="1">
      <alignment/>
    </xf>
    <xf numFmtId="189" fontId="28" fillId="0" borderId="5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Alignment="1">
      <alignment/>
    </xf>
    <xf numFmtId="0" fontId="23" fillId="0" borderId="5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/>
    </xf>
    <xf numFmtId="0" fontId="0" fillId="0" borderId="19" xfId="0" applyFont="1" applyBorder="1" applyAlignment="1" applyProtection="1">
      <alignment horizontal="right"/>
      <protection locked="0"/>
    </xf>
    <xf numFmtId="0" fontId="0" fillId="0" borderId="19" xfId="0" applyFont="1" applyBorder="1" applyAlignment="1" applyProtection="1">
      <alignment horizontal="right" vertical="center" wrapText="1"/>
      <protection locked="0"/>
    </xf>
    <xf numFmtId="0" fontId="5" fillId="0" borderId="24" xfId="0" applyNumberFormat="1" applyFont="1" applyBorder="1" applyAlignment="1" applyProtection="1">
      <alignment horizontal="center"/>
      <protection locked="0"/>
    </xf>
    <xf numFmtId="0" fontId="5" fillId="0" borderId="29" xfId="0" applyNumberFormat="1" applyFont="1" applyBorder="1" applyAlignment="1" applyProtection="1">
      <alignment horizontal="center"/>
      <protection locked="0"/>
    </xf>
    <xf numFmtId="0" fontId="5" fillId="2" borderId="12" xfId="0" applyNumberFormat="1" applyFont="1" applyFill="1" applyBorder="1" applyAlignment="1" applyProtection="1">
      <alignment horizontal="center"/>
      <protection locked="0"/>
    </xf>
    <xf numFmtId="0" fontId="5" fillId="2" borderId="13" xfId="0" applyNumberFormat="1" applyFont="1" applyFill="1" applyBorder="1" applyAlignment="1" applyProtection="1">
      <alignment horizontal="center"/>
      <protection locked="0"/>
    </xf>
    <xf numFmtId="0" fontId="5" fillId="2" borderId="30" xfId="0" applyNumberFormat="1" applyFont="1" applyFill="1" applyBorder="1" applyAlignment="1" applyProtection="1">
      <alignment horizontal="center"/>
      <protection locked="0"/>
    </xf>
    <xf numFmtId="0" fontId="2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/>
      <protection locked="0"/>
    </xf>
    <xf numFmtId="0" fontId="5" fillId="2" borderId="5" xfId="0" applyNumberFormat="1" applyFont="1" applyFill="1" applyBorder="1" applyAlignment="1" applyProtection="1">
      <alignment/>
      <protection locked="0"/>
    </xf>
    <xf numFmtId="0" fontId="5" fillId="2" borderId="4" xfId="0" applyFont="1" applyFill="1" applyBorder="1" applyAlignment="1" applyProtection="1">
      <alignment/>
      <protection locked="0"/>
    </xf>
    <xf numFmtId="0" fontId="5" fillId="2" borderId="7" xfId="0" applyFont="1" applyFill="1" applyBorder="1" applyAlignment="1" applyProtection="1">
      <alignment/>
      <protection locked="0"/>
    </xf>
    <xf numFmtId="0" fontId="5" fillId="2" borderId="8" xfId="0" applyNumberFormat="1" applyFont="1" applyFill="1" applyBorder="1" applyAlignment="1" applyProtection="1">
      <alignment/>
      <protection locked="0"/>
    </xf>
    <xf numFmtId="0" fontId="9" fillId="0" borderId="5" xfId="0" applyFont="1" applyFill="1" applyBorder="1" applyAlignment="1" applyProtection="1">
      <alignment horizontal="center" vertical="center"/>
      <protection/>
    </xf>
    <xf numFmtId="0" fontId="3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8" fillId="0" borderId="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5" xfId="0" applyFont="1" applyFill="1" applyBorder="1" applyAlignment="1" applyProtection="1">
      <alignment horizontal="center" vertical="center"/>
      <protection/>
    </xf>
    <xf numFmtId="0" fontId="34" fillId="0" borderId="5" xfId="16" applyFont="1" applyFill="1" applyBorder="1" applyAlignment="1" applyProtection="1">
      <alignment vertical="center"/>
      <protection/>
    </xf>
    <xf numFmtId="0" fontId="0" fillId="0" borderId="5" xfId="0" applyFont="1" applyFill="1" applyBorder="1" applyAlignment="1" applyProtection="1">
      <alignment vertical="center"/>
      <protection/>
    </xf>
    <xf numFmtId="0" fontId="35" fillId="0" borderId="5" xfId="16" applyFont="1" applyFill="1" applyBorder="1" applyAlignment="1" applyProtection="1">
      <alignment vertical="center"/>
      <protection/>
    </xf>
    <xf numFmtId="0" fontId="0" fillId="0" borderId="5" xfId="0" applyFont="1" applyFill="1" applyBorder="1" applyAlignment="1" applyProtection="1">
      <alignment vertical="center"/>
      <protection/>
    </xf>
    <xf numFmtId="0" fontId="9" fillId="0" borderId="5" xfId="0" applyFont="1" applyFill="1" applyBorder="1" applyAlignment="1" applyProtection="1">
      <alignment vertical="center" wrapText="1"/>
      <protection/>
    </xf>
    <xf numFmtId="0" fontId="9" fillId="0" borderId="5" xfId="0" applyFont="1" applyFill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horizontal="right"/>
      <protection locked="0"/>
    </xf>
    <xf numFmtId="0" fontId="0" fillId="0" borderId="19" xfId="0" applyFont="1" applyBorder="1" applyAlignment="1" applyProtection="1">
      <alignment horizontal="right" vertical="center" wrapText="1"/>
      <protection locked="0"/>
    </xf>
    <xf numFmtId="1" fontId="5" fillId="2" borderId="7" xfId="0" applyNumberFormat="1" applyFont="1" applyFill="1" applyBorder="1" applyAlignment="1" applyProtection="1">
      <alignment/>
      <protection locked="0"/>
    </xf>
    <xf numFmtId="0" fontId="37" fillId="0" borderId="23" xfId="0" applyFont="1" applyBorder="1" applyAlignment="1">
      <alignment horizontal="left" wrapText="1"/>
    </xf>
    <xf numFmtId="0" fontId="7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31" fontId="13" fillId="0" borderId="5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31" fontId="13" fillId="0" borderId="33" xfId="0" applyNumberFormat="1" applyFont="1" applyFill="1" applyBorder="1" applyAlignment="1">
      <alignment horizontal="center" vertical="center" wrapText="1"/>
    </xf>
    <xf numFmtId="31" fontId="13" fillId="0" borderId="38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0" fillId="0" borderId="44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3" fillId="0" borderId="8" xfId="0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22" fillId="0" borderId="5" xfId="0" applyNumberFormat="1" applyFont="1" applyBorder="1" applyAlignment="1">
      <alignment horizontal="center" vertical="center" wrapText="1"/>
    </xf>
    <xf numFmtId="0" fontId="0" fillId="0" borderId="37" xfId="0" applyNumberFormat="1" applyFont="1" applyBorder="1" applyAlignment="1">
      <alignment horizontal="center" vertical="center" wrapText="1"/>
    </xf>
    <xf numFmtId="0" fontId="0" fillId="0" borderId="33" xfId="0" applyNumberFormat="1" applyFont="1" applyBorder="1" applyAlignment="1">
      <alignment horizontal="center" vertical="center" wrapText="1"/>
    </xf>
    <xf numFmtId="0" fontId="0" fillId="0" borderId="36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49" fontId="0" fillId="0" borderId="0" xfId="0" applyNumberFormat="1" applyFont="1" applyAlignment="1" applyProtection="1">
      <alignment horizontal="center"/>
      <protection locked="0"/>
    </xf>
    <xf numFmtId="49" fontId="0" fillId="0" borderId="16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0" fontId="0" fillId="2" borderId="0" xfId="0" applyFont="1" applyFill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 applyProtection="1">
      <alignment horizontal="center" vertical="center" wrapText="1"/>
      <protection locked="0"/>
    </xf>
    <xf numFmtId="0" fontId="0" fillId="2" borderId="26" xfId="0" applyFont="1" applyFill="1" applyBorder="1" applyAlignment="1" applyProtection="1">
      <alignment horizontal="center" vertical="center" wrapText="1"/>
      <protection locked="0"/>
    </xf>
    <xf numFmtId="0" fontId="0" fillId="2" borderId="35" xfId="0" applyFont="1" applyFill="1" applyBorder="1" applyAlignment="1" applyProtection="1">
      <alignment horizontal="center" vertical="center" wrapText="1"/>
      <protection locked="0"/>
    </xf>
    <xf numFmtId="0" fontId="0" fillId="0" borderId="36" xfId="0" applyFont="1" applyFill="1" applyBorder="1" applyAlignment="1">
      <alignment horizontal="center" vertical="center" wrapText="1"/>
    </xf>
    <xf numFmtId="0" fontId="0" fillId="2" borderId="37" xfId="0" applyFont="1" applyFill="1" applyBorder="1" applyAlignment="1" applyProtection="1">
      <alignment horizontal="center" vertical="center" wrapText="1"/>
      <protection locked="0"/>
    </xf>
    <xf numFmtId="0" fontId="0" fillId="2" borderId="33" xfId="0" applyFont="1" applyFill="1" applyBorder="1" applyAlignment="1" applyProtection="1">
      <alignment horizontal="center" vertical="center" wrapText="1"/>
      <protection locked="0"/>
    </xf>
    <xf numFmtId="0" fontId="0" fillId="2" borderId="38" xfId="0" applyFont="1" applyFill="1" applyBorder="1" applyAlignment="1" applyProtection="1">
      <alignment horizontal="center" vertical="center" wrapText="1"/>
      <protection locked="0"/>
    </xf>
    <xf numFmtId="0" fontId="0" fillId="0" borderId="3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4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 applyProtection="1">
      <alignment horizontal="center" vertical="center" wrapText="1"/>
      <protection locked="0"/>
    </xf>
    <xf numFmtId="0" fontId="0" fillId="2" borderId="24" xfId="0" applyFont="1" applyFill="1" applyBorder="1" applyAlignment="1" applyProtection="1">
      <alignment horizontal="center" vertical="center" wrapText="1"/>
      <protection locked="0"/>
    </xf>
    <xf numFmtId="0" fontId="0" fillId="2" borderId="13" xfId="0" applyFont="1" applyFill="1" applyBorder="1" applyAlignment="1" applyProtection="1">
      <alignment horizontal="center" vertical="center" wrapText="1"/>
      <protection locked="0"/>
    </xf>
    <xf numFmtId="31" fontId="0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5" xfId="0" applyFont="1" applyFill="1" applyBorder="1" applyAlignment="1" applyProtection="1">
      <alignment horizontal="center" vertical="center" wrapText="1"/>
      <protection locked="0"/>
    </xf>
    <xf numFmtId="0" fontId="14" fillId="2" borderId="12" xfId="0" applyFont="1" applyFill="1" applyBorder="1" applyAlignment="1" applyProtection="1">
      <alignment horizontal="center" vertical="center" wrapText="1"/>
      <protection locked="0"/>
    </xf>
    <xf numFmtId="0" fontId="14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41" xfId="0" applyFont="1" applyFill="1" applyBorder="1" applyAlignment="1" applyProtection="1">
      <alignment horizontal="center" vertical="center" wrapText="1"/>
      <protection locked="0"/>
    </xf>
    <xf numFmtId="0" fontId="0" fillId="2" borderId="42" xfId="0" applyFont="1" applyFill="1" applyBorder="1" applyAlignment="1" applyProtection="1">
      <alignment horizontal="center" vertical="center" wrapText="1"/>
      <protection locked="0"/>
    </xf>
    <xf numFmtId="0" fontId="0" fillId="2" borderId="43" xfId="0" applyFont="1" applyFill="1" applyBorder="1" applyAlignment="1" applyProtection="1">
      <alignment horizontal="center" vertical="center" wrapText="1"/>
      <protection locked="0"/>
    </xf>
    <xf numFmtId="0" fontId="0" fillId="0" borderId="4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  <protection locked="0"/>
    </xf>
    <xf numFmtId="0" fontId="0" fillId="0" borderId="45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  <protection locked="0"/>
    </xf>
    <xf numFmtId="0" fontId="14" fillId="2" borderId="48" xfId="0" applyFont="1" applyFill="1" applyBorder="1" applyAlignment="1" applyProtection="1">
      <alignment horizontal="center" vertical="center" wrapText="1"/>
      <protection locked="0"/>
    </xf>
    <xf numFmtId="0" fontId="14" fillId="2" borderId="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16" xfId="0" applyFont="1" applyBorder="1" applyAlignment="1" applyProtection="1">
      <alignment vertical="top" wrapText="1"/>
      <protection locked="0"/>
    </xf>
    <xf numFmtId="0" fontId="0" fillId="0" borderId="28" xfId="0" applyFont="1" applyBorder="1" applyAlignment="1" applyProtection="1">
      <alignment vertical="top" wrapText="1"/>
      <protection locked="0"/>
    </xf>
    <xf numFmtId="0" fontId="0" fillId="0" borderId="17" xfId="0" applyFont="1" applyBorder="1" applyAlignment="1" applyProtection="1">
      <alignment vertical="top" wrapText="1"/>
      <protection locked="0"/>
    </xf>
    <xf numFmtId="0" fontId="0" fillId="0" borderId="18" xfId="0" applyFont="1" applyBorder="1" applyAlignment="1" applyProtection="1">
      <alignment vertical="top" wrapText="1"/>
      <protection locked="0"/>
    </xf>
    <xf numFmtId="0" fontId="0" fillId="0" borderId="34" xfId="0" applyNumberFormat="1" applyFont="1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center" vertical="center" wrapText="1"/>
    </xf>
    <xf numFmtId="0" fontId="0" fillId="0" borderId="27" xfId="0" applyNumberFormat="1" applyFont="1" applyBorder="1" applyAlignment="1">
      <alignment horizontal="center" vertical="center" wrapText="1"/>
    </xf>
    <xf numFmtId="0" fontId="0" fillId="0" borderId="49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9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16" xfId="0" applyFont="1" applyBorder="1" applyAlignment="1" applyProtection="1">
      <alignment vertical="top" wrapText="1"/>
      <protection locked="0"/>
    </xf>
    <xf numFmtId="0" fontId="0" fillId="0" borderId="28" xfId="0" applyFont="1" applyBorder="1" applyAlignment="1" applyProtection="1">
      <alignment vertical="top" wrapText="1"/>
      <protection locked="0"/>
    </xf>
    <xf numFmtId="0" fontId="0" fillId="0" borderId="17" xfId="0" applyFont="1" applyBorder="1" applyAlignment="1" applyProtection="1">
      <alignment vertical="top" wrapText="1"/>
      <protection locked="0"/>
    </xf>
    <xf numFmtId="0" fontId="0" fillId="0" borderId="18" xfId="0" applyFont="1" applyBorder="1" applyAlignment="1" applyProtection="1">
      <alignment vertical="top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16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9" fontId="0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"/>
          <c:w val="0.964"/>
          <c:h val="0.9137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'粗集料筛分'!$A$15:$A$28</c:f>
              <c:numCache/>
            </c:numRef>
          </c:cat>
          <c:val>
            <c:numRef>
              <c:f>'粗集料筛分'!$G$15:$G$28</c:f>
              <c:numCache/>
            </c:numRef>
          </c:val>
          <c:smooth val="0"/>
        </c:ser>
        <c:marker val="1"/>
        <c:axId val="34558049"/>
        <c:axId val="42586986"/>
      </c:lineChart>
      <c:catAx>
        <c:axId val="3455804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宋体"/>
                    <a:ea typeface="宋体"/>
                    <a:cs typeface="宋体"/>
                  </a:rPr>
                  <a:t>筛孔尺寸(mm)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宋体"/>
                <a:ea typeface="宋体"/>
                <a:cs typeface="宋体"/>
              </a:defRPr>
            </a:pPr>
          </a:p>
        </c:txPr>
        <c:crossAx val="42586986"/>
        <c:crosses val="autoZero"/>
        <c:auto val="1"/>
        <c:lblOffset val="100"/>
        <c:noMultiLvlLbl val="0"/>
      </c:catAx>
      <c:valAx>
        <c:axId val="42586986"/>
        <c:scaling>
          <c:orientation val="minMax"/>
          <c:max val="1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宋体"/>
                    <a:ea typeface="宋体"/>
                    <a:cs typeface="宋体"/>
                  </a:rPr>
                  <a:t>通过率（%）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宋体"/>
                <a:ea typeface="宋体"/>
                <a:cs typeface="宋体"/>
              </a:defRPr>
            </a:pPr>
          </a:p>
        </c:txPr>
        <c:crossAx val="34558049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"/>
          <c:w val="0.95475"/>
          <c:h val="0.92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'细集料筛分'!$A$15:$A$24</c:f>
              <c:numCache/>
            </c:numRef>
          </c:cat>
          <c:val>
            <c:numRef>
              <c:f>'细集料筛分'!$G$15:$G$24</c:f>
              <c:numCache/>
            </c:numRef>
          </c:val>
          <c:smooth val="0"/>
        </c:ser>
        <c:marker val="1"/>
        <c:axId val="47738555"/>
        <c:axId val="26993812"/>
      </c:lineChart>
      <c:catAx>
        <c:axId val="4773855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宋体"/>
                    <a:ea typeface="宋体"/>
                    <a:cs typeface="宋体"/>
                  </a:rPr>
                  <a:t>筛孔尺寸(mm)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26993812"/>
        <c:crosses val="autoZero"/>
        <c:auto val="1"/>
        <c:lblOffset val="100"/>
        <c:noMultiLvlLbl val="0"/>
      </c:catAx>
      <c:valAx>
        <c:axId val="26993812"/>
        <c:scaling>
          <c:orientation val="minMax"/>
          <c:max val="1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宋体"/>
                    <a:ea typeface="宋体"/>
                    <a:cs typeface="宋体"/>
                  </a:rPr>
                  <a:t>通过率（%）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47738555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宋体"/>
                <a:ea typeface="宋体"/>
                <a:cs typeface="宋体"/>
              </a:rPr>
              <a:t>掺配比例计算图表</a:t>
            </a:r>
          </a:p>
        </c:rich>
      </c:tx>
      <c:layout>
        <c:manualLayout>
          <c:xMode val="factor"/>
          <c:yMode val="factor"/>
          <c:x val="0.006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565"/>
          <c:w val="0.985"/>
          <c:h val="0.87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'混合料级配'!$A$16:$A$30</c:f>
              <c:numCache/>
            </c:numRef>
          </c:cat>
          <c:val>
            <c:numRef>
              <c:f>'混合料级配'!$K$16:$K$30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'混合料级配'!$A$16:$A$30</c:f>
              <c:numCache/>
            </c:numRef>
          </c:cat>
          <c:val>
            <c:numRef>
              <c:f>'混合料级配'!$L$16:$L$30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'混合料级配'!$A$16:$A$30</c:f>
              <c:numCache/>
            </c:numRef>
          </c:cat>
          <c:val>
            <c:numRef>
              <c:f>'混合料级配'!$N$16:$N$30</c:f>
              <c:numCache/>
            </c:numRef>
          </c:val>
          <c:smooth val="0"/>
        </c:ser>
        <c:marker val="1"/>
        <c:axId val="41617717"/>
        <c:axId val="39015134"/>
      </c:lineChart>
      <c:catAx>
        <c:axId val="4161771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宋体"/>
                    <a:ea typeface="宋体"/>
                    <a:cs typeface="宋体"/>
                  </a:rPr>
                  <a:t>筛孔尺寸(mm)</a:t>
                </a:r>
              </a:p>
            </c:rich>
          </c:tx>
          <c:layout>
            <c:manualLayout>
              <c:xMode val="factor"/>
              <c:yMode val="factor"/>
              <c:x val="0.001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crossAx val="39015134"/>
        <c:crosses val="autoZero"/>
        <c:auto val="1"/>
        <c:lblOffset val="100"/>
        <c:noMultiLvlLbl val="0"/>
      </c:catAx>
      <c:valAx>
        <c:axId val="39015134"/>
        <c:scaling>
          <c:orientation val="minMax"/>
          <c:max val="1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宋体"/>
                    <a:ea typeface="宋体"/>
                    <a:cs typeface="宋体"/>
                  </a:rPr>
                  <a:t>累计通过率(%)</a:t>
                </a:r>
              </a:p>
            </c:rich>
          </c:tx>
          <c:layout>
            <c:manualLayout>
              <c:xMode val="factor"/>
              <c:yMode val="factor"/>
              <c:x val="0.003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1617717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宋体"/>
                <a:ea typeface="宋体"/>
                <a:cs typeface="宋体"/>
              </a:rPr>
              <a:t>掺配比例计算图表</a:t>
            </a:r>
          </a:p>
        </c:rich>
      </c:tx>
      <c:layout>
        <c:manualLayout>
          <c:xMode val="factor"/>
          <c:yMode val="factor"/>
          <c:x val="0.006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57"/>
          <c:w val="0.985"/>
          <c:h val="0.89075"/>
        </c:manualLayout>
      </c:layout>
      <c:scatterChart>
        <c:scatterStyle val="smoothMarker"/>
        <c:varyColors val="0"/>
        <c:ser>
          <c:idx val="0"/>
          <c:order val="0"/>
          <c:tx>
            <c:v>级配曲线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'混合料级配(对数)'!$A$16:$A$30</c:f>
              <c:numCache/>
            </c:numRef>
          </c:xVal>
          <c:yVal>
            <c:numRef>
              <c:f>'混合料级配(对数)'!$K$16:$K$30</c:f>
              <c:numCache/>
            </c:numRef>
          </c:yVal>
          <c:smooth val="1"/>
        </c:ser>
        <c:ser>
          <c:idx val="1"/>
          <c:order val="1"/>
          <c:tx>
            <c:v>规范下限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'混合料级配(对数)'!$A$16:$A$30</c:f>
              <c:numCache/>
            </c:numRef>
          </c:xVal>
          <c:yVal>
            <c:numRef>
              <c:f>'混合料级配(对数)'!$L$16:$L$30</c:f>
              <c:numCache/>
            </c:numRef>
          </c:yVal>
          <c:smooth val="1"/>
        </c:ser>
        <c:ser>
          <c:idx val="2"/>
          <c:order val="2"/>
          <c:tx>
            <c:v>规范上限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'混合料级配(对数)'!$A$16:$A$30</c:f>
              <c:numCache/>
            </c:numRef>
          </c:xVal>
          <c:yVal>
            <c:numRef>
              <c:f>'混合料级配(对数)'!$N$16:$N$30</c:f>
              <c:numCache/>
            </c:numRef>
          </c:yVal>
          <c:smooth val="1"/>
        </c:ser>
        <c:axId val="15591887"/>
        <c:axId val="6109256"/>
      </c:scatterChart>
      <c:valAx>
        <c:axId val="15591887"/>
        <c:scaling>
          <c:logBase val="10"/>
          <c:orientation val="minMax"/>
          <c:max val="10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宋体"/>
                    <a:ea typeface="宋体"/>
                    <a:cs typeface="宋体"/>
                  </a:rPr>
                  <a:t>筛孔尺寸(0.01mm)</a:t>
                </a:r>
              </a:p>
            </c:rich>
          </c:tx>
          <c:layout>
            <c:manualLayout>
              <c:xMode val="factor"/>
              <c:yMode val="factor"/>
              <c:x val="0.001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0"/>
        <c:majorTickMark val="in"/>
        <c:minorTickMark val="none"/>
        <c:tickLblPos val="nextTo"/>
        <c:crossAx val="6109256"/>
        <c:crossesAt val="0.01"/>
        <c:crossBetween val="midCat"/>
        <c:dispUnits/>
      </c:valAx>
      <c:valAx>
        <c:axId val="6109256"/>
        <c:scaling>
          <c:orientation val="minMax"/>
          <c:max val="100.01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宋体"/>
                    <a:ea typeface="宋体"/>
                    <a:cs typeface="宋体"/>
                  </a:rPr>
                  <a:t>累计通过率(%)</a:t>
                </a:r>
              </a:p>
            </c:rich>
          </c:tx>
          <c:layout>
            <c:manualLayout>
              <c:xMode val="factor"/>
              <c:yMode val="factor"/>
              <c:x val="0.003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15591887"/>
        <c:crossesAt val="0.01"/>
        <c:crossBetween val="midCat"/>
        <c:dispUnits/>
        <c:minorUnit val="2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925"/>
          <c:y val="0.2245"/>
          <c:w val="0.34225"/>
          <c:h val="0.249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28</xdr:row>
      <xdr:rowOff>9525</xdr:rowOff>
    </xdr:from>
    <xdr:to>
      <xdr:col>8</xdr:col>
      <xdr:colOff>752475</xdr:colOff>
      <xdr:row>37</xdr:row>
      <xdr:rowOff>180975</xdr:rowOff>
    </xdr:to>
    <xdr:graphicFrame>
      <xdr:nvGraphicFramePr>
        <xdr:cNvPr id="1" name="Chart 1"/>
        <xdr:cNvGraphicFramePr/>
      </xdr:nvGraphicFramePr>
      <xdr:xfrm>
        <a:off x="2409825" y="5781675"/>
        <a:ext cx="368617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24</xdr:row>
      <xdr:rowOff>9525</xdr:rowOff>
    </xdr:from>
    <xdr:to>
      <xdr:col>8</xdr:col>
      <xdr:colOff>752475</xdr:colOff>
      <xdr:row>34</xdr:row>
      <xdr:rowOff>219075</xdr:rowOff>
    </xdr:to>
    <xdr:graphicFrame>
      <xdr:nvGraphicFramePr>
        <xdr:cNvPr id="1" name="Chart 1"/>
        <xdr:cNvGraphicFramePr/>
      </xdr:nvGraphicFramePr>
      <xdr:xfrm>
        <a:off x="2571750" y="5362575"/>
        <a:ext cx="35147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29</xdr:row>
      <xdr:rowOff>66675</xdr:rowOff>
    </xdr:from>
    <xdr:to>
      <xdr:col>13</xdr:col>
      <xdr:colOff>371475</xdr:colOff>
      <xdr:row>47</xdr:row>
      <xdr:rowOff>9525</xdr:rowOff>
    </xdr:to>
    <xdr:graphicFrame>
      <xdr:nvGraphicFramePr>
        <xdr:cNvPr id="1" name="Chart 7"/>
        <xdr:cNvGraphicFramePr/>
      </xdr:nvGraphicFramePr>
      <xdr:xfrm>
        <a:off x="2152650" y="5543550"/>
        <a:ext cx="42957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13</xdr:row>
      <xdr:rowOff>76200</xdr:rowOff>
    </xdr:from>
    <xdr:to>
      <xdr:col>0</xdr:col>
      <xdr:colOff>695325</xdr:colOff>
      <xdr:row>14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95250" y="3000375"/>
          <a:ext cx="600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宋体"/>
              <a:ea typeface="宋体"/>
              <a:cs typeface="宋体"/>
            </a:rPr>
            <a:t>百</a:t>
          </a:r>
          <a:r>
            <a:rPr lang="en-US" cap="none" sz="1000" b="0" i="0" u="none" baseline="0">
              <a:latin typeface="宋体"/>
              <a:ea typeface="宋体"/>
              <a:cs typeface="宋体"/>
            </a:rPr>
            <a:t>分率%</a:t>
          </a:r>
        </a:p>
      </xdr:txBody>
    </xdr:sp>
    <xdr:clientData/>
  </xdr:twoCellAnchor>
  <xdr:twoCellAnchor>
    <xdr:from>
      <xdr:col>0</xdr:col>
      <xdr:colOff>0</xdr:colOff>
      <xdr:row>13</xdr:row>
      <xdr:rowOff>190500</xdr:rowOff>
    </xdr:from>
    <xdr:to>
      <xdr:col>1</xdr:col>
      <xdr:colOff>9525</xdr:colOff>
      <xdr:row>14</xdr:row>
      <xdr:rowOff>161925</xdr:rowOff>
    </xdr:to>
    <xdr:sp>
      <xdr:nvSpPr>
        <xdr:cNvPr id="3" name="Line 2"/>
        <xdr:cNvSpPr>
          <a:spLocks/>
        </xdr:cNvSpPr>
      </xdr:nvSpPr>
      <xdr:spPr>
        <a:xfrm>
          <a:off x="0" y="3114675"/>
          <a:ext cx="7620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123825</xdr:colOff>
      <xdr:row>12</xdr:row>
      <xdr:rowOff>66675</xdr:rowOff>
    </xdr:from>
    <xdr:to>
      <xdr:col>0</xdr:col>
      <xdr:colOff>581025</xdr:colOff>
      <xdr:row>12</xdr:row>
      <xdr:rowOff>200025</xdr:rowOff>
    </xdr:to>
    <xdr:sp>
      <xdr:nvSpPr>
        <xdr:cNvPr id="4" name="TextBox 3"/>
        <xdr:cNvSpPr txBox="1">
          <a:spLocks noChangeArrowheads="1"/>
        </xdr:cNvSpPr>
      </xdr:nvSpPr>
      <xdr:spPr>
        <a:xfrm>
          <a:off x="123825" y="2781300"/>
          <a:ext cx="4572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宋体"/>
              <a:ea typeface="宋体"/>
              <a:cs typeface="宋体"/>
            </a:rPr>
            <a:t>规格</a:t>
          </a:r>
          <a:r>
            <a:rPr lang="en-US" cap="none" sz="1000" b="0" i="0" u="none" baseline="0">
              <a:latin typeface="宋体"/>
              <a:ea typeface="宋体"/>
              <a:cs typeface="宋体"/>
            </a:rPr>
            <a:t>mm</a:t>
          </a:r>
        </a:p>
      </xdr:txBody>
    </xdr:sp>
    <xdr:clientData/>
  </xdr:twoCellAnchor>
  <xdr:twoCellAnchor>
    <xdr:from>
      <xdr:col>0</xdr:col>
      <xdr:colOff>9525</xdr:colOff>
      <xdr:row>11</xdr:row>
      <xdr:rowOff>133350</xdr:rowOff>
    </xdr:from>
    <xdr:to>
      <xdr:col>1</xdr:col>
      <xdr:colOff>9525</xdr:colOff>
      <xdr:row>12</xdr:row>
      <xdr:rowOff>152400</xdr:rowOff>
    </xdr:to>
    <xdr:sp>
      <xdr:nvSpPr>
        <xdr:cNvPr id="5" name="Line 4"/>
        <xdr:cNvSpPr>
          <a:spLocks/>
        </xdr:cNvSpPr>
      </xdr:nvSpPr>
      <xdr:spPr>
        <a:xfrm>
          <a:off x="9525" y="2657475"/>
          <a:ext cx="7524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171450</xdr:rowOff>
    </xdr:from>
    <xdr:to>
      <xdr:col>1</xdr:col>
      <xdr:colOff>0</xdr:colOff>
      <xdr:row>13</xdr:row>
      <xdr:rowOff>161925</xdr:rowOff>
    </xdr:to>
    <xdr:sp>
      <xdr:nvSpPr>
        <xdr:cNvPr id="6" name="Line 5"/>
        <xdr:cNvSpPr>
          <a:spLocks/>
        </xdr:cNvSpPr>
      </xdr:nvSpPr>
      <xdr:spPr>
        <a:xfrm>
          <a:off x="0" y="2886075"/>
          <a:ext cx="7524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29</xdr:row>
      <xdr:rowOff>66675</xdr:rowOff>
    </xdr:from>
    <xdr:to>
      <xdr:col>13</xdr:col>
      <xdr:colOff>371475</xdr:colOff>
      <xdr:row>47</xdr:row>
      <xdr:rowOff>9525</xdr:rowOff>
    </xdr:to>
    <xdr:graphicFrame>
      <xdr:nvGraphicFramePr>
        <xdr:cNvPr id="1" name="Chart 1"/>
        <xdr:cNvGraphicFramePr/>
      </xdr:nvGraphicFramePr>
      <xdr:xfrm>
        <a:off x="2152650" y="5543550"/>
        <a:ext cx="42957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13</xdr:row>
      <xdr:rowOff>76200</xdr:rowOff>
    </xdr:from>
    <xdr:to>
      <xdr:col>0</xdr:col>
      <xdr:colOff>695325</xdr:colOff>
      <xdr:row>14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" y="3000375"/>
          <a:ext cx="600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宋体"/>
              <a:ea typeface="宋体"/>
              <a:cs typeface="宋体"/>
            </a:rPr>
            <a:t>百</a:t>
          </a:r>
          <a:r>
            <a:rPr lang="en-US" cap="none" sz="1000" b="0" i="0" u="none" baseline="0">
              <a:latin typeface="宋体"/>
              <a:ea typeface="宋体"/>
              <a:cs typeface="宋体"/>
            </a:rPr>
            <a:t>分率%</a:t>
          </a:r>
        </a:p>
      </xdr:txBody>
    </xdr:sp>
    <xdr:clientData/>
  </xdr:twoCellAnchor>
  <xdr:twoCellAnchor>
    <xdr:from>
      <xdr:col>0</xdr:col>
      <xdr:colOff>0</xdr:colOff>
      <xdr:row>13</xdr:row>
      <xdr:rowOff>190500</xdr:rowOff>
    </xdr:from>
    <xdr:to>
      <xdr:col>1</xdr:col>
      <xdr:colOff>9525</xdr:colOff>
      <xdr:row>14</xdr:row>
      <xdr:rowOff>161925</xdr:rowOff>
    </xdr:to>
    <xdr:sp>
      <xdr:nvSpPr>
        <xdr:cNvPr id="3" name="Line 3"/>
        <xdr:cNvSpPr>
          <a:spLocks/>
        </xdr:cNvSpPr>
      </xdr:nvSpPr>
      <xdr:spPr>
        <a:xfrm>
          <a:off x="0" y="3114675"/>
          <a:ext cx="7620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123825</xdr:colOff>
      <xdr:row>12</xdr:row>
      <xdr:rowOff>66675</xdr:rowOff>
    </xdr:from>
    <xdr:to>
      <xdr:col>0</xdr:col>
      <xdr:colOff>581025</xdr:colOff>
      <xdr:row>12</xdr:row>
      <xdr:rowOff>200025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23825" y="2781300"/>
          <a:ext cx="4572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宋体"/>
              <a:ea typeface="宋体"/>
              <a:cs typeface="宋体"/>
            </a:rPr>
            <a:t>规格</a:t>
          </a:r>
          <a:r>
            <a:rPr lang="en-US" cap="none" sz="1000" b="0" i="0" u="none" baseline="0">
              <a:latin typeface="宋体"/>
              <a:ea typeface="宋体"/>
              <a:cs typeface="宋体"/>
            </a:rPr>
            <a:t>mm</a:t>
          </a:r>
        </a:p>
      </xdr:txBody>
    </xdr:sp>
    <xdr:clientData/>
  </xdr:twoCellAnchor>
  <xdr:twoCellAnchor>
    <xdr:from>
      <xdr:col>0</xdr:col>
      <xdr:colOff>9525</xdr:colOff>
      <xdr:row>11</xdr:row>
      <xdr:rowOff>133350</xdr:rowOff>
    </xdr:from>
    <xdr:to>
      <xdr:col>1</xdr:col>
      <xdr:colOff>9525</xdr:colOff>
      <xdr:row>12</xdr:row>
      <xdr:rowOff>152400</xdr:rowOff>
    </xdr:to>
    <xdr:sp>
      <xdr:nvSpPr>
        <xdr:cNvPr id="5" name="Line 5"/>
        <xdr:cNvSpPr>
          <a:spLocks/>
        </xdr:cNvSpPr>
      </xdr:nvSpPr>
      <xdr:spPr>
        <a:xfrm>
          <a:off x="9525" y="2657475"/>
          <a:ext cx="7524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171450</xdr:rowOff>
    </xdr:from>
    <xdr:to>
      <xdr:col>1</xdr:col>
      <xdr:colOff>0</xdr:colOff>
      <xdr:row>13</xdr:row>
      <xdr:rowOff>161925</xdr:rowOff>
    </xdr:to>
    <xdr:sp>
      <xdr:nvSpPr>
        <xdr:cNvPr id="6" name="Line 6"/>
        <xdr:cNvSpPr>
          <a:spLocks/>
        </xdr:cNvSpPr>
      </xdr:nvSpPr>
      <xdr:spPr>
        <a:xfrm>
          <a:off x="0" y="2886075"/>
          <a:ext cx="7524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E2" sqref="E2"/>
    </sheetView>
  </sheetViews>
  <sheetFormatPr defaultColWidth="9.00390625" defaultRowHeight="14.25"/>
  <cols>
    <col min="1" max="1" width="5.00390625" style="86" bestFit="1" customWidth="1"/>
    <col min="2" max="2" width="10.00390625" style="86" customWidth="1"/>
    <col min="3" max="3" width="19.25390625" style="86" customWidth="1"/>
    <col min="4" max="4" width="14.375" style="86" customWidth="1"/>
    <col min="5" max="5" width="35.375" style="86" customWidth="1"/>
    <col min="6" max="16384" width="9.00390625" style="86" customWidth="1"/>
  </cols>
  <sheetData>
    <row r="1" spans="1:5" s="84" customFormat="1" ht="22.5">
      <c r="A1" s="239" t="s">
        <v>145</v>
      </c>
      <c r="B1" s="239"/>
      <c r="C1" s="239"/>
      <c r="D1" s="239"/>
      <c r="E1" s="239"/>
    </row>
    <row r="2" spans="1:5" ht="15.75">
      <c r="A2" s="85" t="s">
        <v>100</v>
      </c>
      <c r="B2" s="85" t="s">
        <v>101</v>
      </c>
      <c r="C2" s="85" t="s">
        <v>102</v>
      </c>
      <c r="D2" s="85" t="s">
        <v>103</v>
      </c>
      <c r="E2" s="85" t="s">
        <v>104</v>
      </c>
    </row>
    <row r="3" spans="1:5" ht="14.25">
      <c r="A3" s="87">
        <v>1</v>
      </c>
      <c r="B3" s="85"/>
      <c r="C3" s="88" t="s">
        <v>144</v>
      </c>
      <c r="D3" s="82"/>
      <c r="E3" s="93"/>
    </row>
    <row r="4" spans="1:5" ht="15.75">
      <c r="A4" s="87">
        <v>2</v>
      </c>
      <c r="B4" s="89" t="s">
        <v>105</v>
      </c>
      <c r="C4" s="90" t="s">
        <v>5</v>
      </c>
      <c r="D4" s="91" t="s">
        <v>0</v>
      </c>
      <c r="E4" s="93"/>
    </row>
    <row r="5" spans="1:5" ht="15.75">
      <c r="A5" s="87">
        <v>3</v>
      </c>
      <c r="B5" s="89" t="s">
        <v>106</v>
      </c>
      <c r="C5" s="90" t="s">
        <v>6</v>
      </c>
      <c r="D5" s="91" t="s">
        <v>0</v>
      </c>
      <c r="E5" s="93"/>
    </row>
    <row r="6" spans="1:5" ht="15.75">
      <c r="A6" s="87">
        <v>4</v>
      </c>
      <c r="B6" s="89" t="s">
        <v>107</v>
      </c>
      <c r="C6" s="90" t="s">
        <v>7</v>
      </c>
      <c r="D6" s="91" t="s">
        <v>0</v>
      </c>
      <c r="E6" s="92"/>
    </row>
  </sheetData>
  <mergeCells count="1">
    <mergeCell ref="A1:E1"/>
  </mergeCells>
  <hyperlinks>
    <hyperlink ref="C6" location="混合料级配!A1" display="混合料级配组成试验"/>
    <hyperlink ref="C4" location="粗集料筛分!A1" display="粗集料筛分试验"/>
    <hyperlink ref="C5" location="细集料筛分!A1" display="细集料筛分试验"/>
    <hyperlink ref="C3" location="表头一次填!A1" display="表头一次填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showGridLines="0" workbookViewId="0" topLeftCell="A1">
      <selection activeCell="A1" sqref="A1:C1"/>
    </sheetView>
  </sheetViews>
  <sheetFormatPr defaultColWidth="9.00390625" defaultRowHeight="14.25"/>
  <cols>
    <col min="1" max="1" width="9.00390625" style="1" customWidth="1"/>
    <col min="2" max="2" width="21.25390625" style="1" customWidth="1"/>
    <col min="3" max="3" width="29.50390625" style="1" customWidth="1"/>
    <col min="4" max="4" width="9.00390625" style="1" customWidth="1"/>
    <col min="5" max="5" width="11.875" style="1" customWidth="1"/>
    <col min="6" max="6" width="19.625" style="1" customWidth="1"/>
    <col min="7" max="16384" width="9.00390625" style="1" customWidth="1"/>
  </cols>
  <sheetData>
    <row r="1" spans="1:3" ht="23.25" thickBot="1">
      <c r="A1" s="98" t="s">
        <v>3</v>
      </c>
      <c r="B1" s="98"/>
      <c r="C1" s="98"/>
    </row>
    <row r="2" spans="1:3" ht="15.75">
      <c r="A2" s="2">
        <v>1</v>
      </c>
      <c r="B2" s="3" t="s">
        <v>8</v>
      </c>
      <c r="C2" s="4"/>
    </row>
    <row r="3" spans="1:3" ht="14.25">
      <c r="A3" s="5">
        <v>2</v>
      </c>
      <c r="B3" s="6" t="s">
        <v>9</v>
      </c>
      <c r="C3" s="7"/>
    </row>
    <row r="4" spans="1:3" ht="15.75">
      <c r="A4" s="5">
        <v>3</v>
      </c>
      <c r="B4" s="6" t="s">
        <v>10</v>
      </c>
      <c r="C4" s="8"/>
    </row>
    <row r="5" spans="1:3" ht="15.75">
      <c r="A5" s="5">
        <v>4</v>
      </c>
      <c r="B5" s="6" t="s">
        <v>11</v>
      </c>
      <c r="C5" s="8"/>
    </row>
    <row r="6" spans="1:3" ht="15.75">
      <c r="A6" s="5">
        <v>5</v>
      </c>
      <c r="B6" s="6" t="s">
        <v>12</v>
      </c>
      <c r="C6" s="8" t="s">
        <v>4</v>
      </c>
    </row>
    <row r="7" spans="1:3" ht="14.25">
      <c r="A7" s="5">
        <v>6</v>
      </c>
      <c r="B7" s="6" t="s">
        <v>13</v>
      </c>
      <c r="C7" s="7"/>
    </row>
    <row r="8" spans="1:3" ht="15.75">
      <c r="A8" s="5">
        <v>7</v>
      </c>
      <c r="B8" s="6" t="s">
        <v>14</v>
      </c>
      <c r="C8" s="8" t="s">
        <v>4</v>
      </c>
    </row>
    <row r="9" spans="1:3" ht="15.75">
      <c r="A9" s="5">
        <v>8</v>
      </c>
      <c r="B9" s="6" t="s">
        <v>15</v>
      </c>
      <c r="C9" s="8"/>
    </row>
    <row r="10" spans="1:3" ht="14.25">
      <c r="A10" s="5">
        <v>9</v>
      </c>
      <c r="B10" s="6" t="s">
        <v>16</v>
      </c>
      <c r="C10" s="9"/>
    </row>
    <row r="11" spans="1:3" ht="15.75">
      <c r="A11" s="5">
        <v>10</v>
      </c>
      <c r="B11" s="6" t="s">
        <v>17</v>
      </c>
      <c r="C11" s="8"/>
    </row>
    <row r="12" spans="1:3" ht="15.75">
      <c r="A12" s="5">
        <v>11</v>
      </c>
      <c r="B12" s="6" t="s">
        <v>18</v>
      </c>
      <c r="C12" s="8" t="s">
        <v>4</v>
      </c>
    </row>
    <row r="13" spans="1:3" ht="15.75">
      <c r="A13" s="5">
        <v>12</v>
      </c>
      <c r="B13" s="6" t="s">
        <v>19</v>
      </c>
      <c r="C13" s="8" t="s">
        <v>4</v>
      </c>
    </row>
    <row r="14" spans="1:3" ht="15.75">
      <c r="A14" s="5">
        <v>13</v>
      </c>
      <c r="B14" s="6" t="s">
        <v>20</v>
      </c>
      <c r="C14" s="8" t="s">
        <v>4</v>
      </c>
    </row>
    <row r="15" spans="1:3" ht="16.5" thickBot="1">
      <c r="A15" s="10">
        <v>14</v>
      </c>
      <c r="B15" s="11" t="s">
        <v>21</v>
      </c>
      <c r="C15" s="12" t="s">
        <v>4</v>
      </c>
    </row>
    <row r="16" spans="1:3" ht="14.25">
      <c r="A16" s="99" t="s">
        <v>22</v>
      </c>
      <c r="B16" s="99"/>
      <c r="C16" s="99"/>
    </row>
  </sheetData>
  <mergeCells count="2">
    <mergeCell ref="A1:C1"/>
    <mergeCell ref="A16:C1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showGridLines="0" zoomScale="75" zoomScaleNormal="75" workbookViewId="0" topLeftCell="A8">
      <selection activeCell="C8" sqref="C8:E8"/>
    </sheetView>
  </sheetViews>
  <sheetFormatPr defaultColWidth="9.00390625" defaultRowHeight="14.25"/>
  <cols>
    <col min="1" max="1" width="9.50390625" style="25" customWidth="1"/>
    <col min="2" max="3" width="6.875" style="25" customWidth="1"/>
    <col min="4" max="4" width="8.50390625" style="25" customWidth="1"/>
    <col min="5" max="5" width="9.375" style="25" customWidth="1"/>
    <col min="6" max="6" width="10.00390625" style="25" bestFit="1" customWidth="1"/>
    <col min="7" max="7" width="9.00390625" style="25" customWidth="1"/>
    <col min="8" max="9" width="10.00390625" style="25" bestFit="1" customWidth="1"/>
    <col min="10" max="16384" width="9.00390625" style="25" customWidth="1"/>
  </cols>
  <sheetData>
    <row r="1" spans="1:9" s="13" customFormat="1" ht="18.75">
      <c r="A1" s="107" t="s">
        <v>23</v>
      </c>
      <c r="B1" s="107"/>
      <c r="C1" s="107"/>
      <c r="D1" s="107"/>
      <c r="E1" s="107"/>
      <c r="F1" s="107"/>
      <c r="G1" s="107"/>
      <c r="H1" s="107"/>
      <c r="I1" s="107"/>
    </row>
    <row r="2" spans="1:9" s="13" customFormat="1" ht="22.5">
      <c r="A2" s="108">
        <f>'表头一次填'!C2</f>
        <v>0</v>
      </c>
      <c r="B2" s="108"/>
      <c r="C2" s="108"/>
      <c r="D2" s="108"/>
      <c r="E2" s="108"/>
      <c r="F2" s="108"/>
      <c r="G2" s="108"/>
      <c r="H2" s="108"/>
      <c r="I2" s="108"/>
    </row>
    <row r="3" spans="1:9" s="13" customFormat="1" ht="20.25">
      <c r="A3" s="109" t="s">
        <v>5</v>
      </c>
      <c r="B3" s="109"/>
      <c r="C3" s="109"/>
      <c r="D3" s="109"/>
      <c r="E3" s="109"/>
      <c r="F3" s="109"/>
      <c r="G3" s="109"/>
      <c r="H3" s="109"/>
      <c r="I3" s="109"/>
    </row>
    <row r="4" spans="1:9" s="13" customFormat="1" ht="18.75">
      <c r="A4" s="110" t="s">
        <v>24</v>
      </c>
      <c r="B4" s="110"/>
      <c r="C4" s="111">
        <f>'表头一次填'!C3</f>
        <v>0</v>
      </c>
      <c r="D4" s="111"/>
      <c r="E4" s="111"/>
      <c r="F4" s="110" t="s">
        <v>25</v>
      </c>
      <c r="G4" s="110"/>
      <c r="H4" s="110">
        <f>'表头一次填'!C5</f>
        <v>0</v>
      </c>
      <c r="I4" s="110"/>
    </row>
    <row r="5" spans="1:9" s="13" customFormat="1" ht="19.5" thickBot="1">
      <c r="A5" s="112" t="s">
        <v>26</v>
      </c>
      <c r="B5" s="112"/>
      <c r="C5" s="113">
        <f>'表头一次填'!C4</f>
        <v>0</v>
      </c>
      <c r="D5" s="113"/>
      <c r="E5" s="113"/>
      <c r="F5" s="112" t="s">
        <v>27</v>
      </c>
      <c r="G5" s="112"/>
      <c r="H5" s="114" t="str">
        <f>'表头一次填'!C6</f>
        <v> </v>
      </c>
      <c r="I5" s="115"/>
    </row>
    <row r="6" spans="1:9" s="13" customFormat="1" ht="18.75">
      <c r="A6" s="116" t="s">
        <v>13</v>
      </c>
      <c r="B6" s="117"/>
      <c r="C6" s="118">
        <f>'表头一次填'!C7</f>
        <v>0</v>
      </c>
      <c r="D6" s="119"/>
      <c r="E6" s="120"/>
      <c r="F6" s="117" t="s">
        <v>15</v>
      </c>
      <c r="G6" s="121"/>
      <c r="H6" s="122">
        <f>'表头一次填'!C9</f>
        <v>0</v>
      </c>
      <c r="I6" s="123"/>
    </row>
    <row r="7" spans="1:9" s="13" customFormat="1" ht="18.75">
      <c r="A7" s="124" t="s">
        <v>28</v>
      </c>
      <c r="B7" s="125"/>
      <c r="C7" s="126" t="str">
        <f>'表头一次填'!C8</f>
        <v> </v>
      </c>
      <c r="D7" s="126"/>
      <c r="E7" s="126"/>
      <c r="F7" s="125" t="s">
        <v>29</v>
      </c>
      <c r="G7" s="127"/>
      <c r="H7" s="128" t="str">
        <f>INDEX('说明及目录'!D4:D6,MATCH(A1,'说明及目录'!B4:B6))</f>
        <v>JTJ  058-2000</v>
      </c>
      <c r="I7" s="129"/>
    </row>
    <row r="8" spans="1:9" s="13" customFormat="1" ht="18.75">
      <c r="A8" s="124" t="s">
        <v>30</v>
      </c>
      <c r="B8" s="125"/>
      <c r="C8" s="130">
        <f>'表头一次填'!C10</f>
        <v>0</v>
      </c>
      <c r="D8" s="131"/>
      <c r="E8" s="131"/>
      <c r="F8" s="125" t="s">
        <v>31</v>
      </c>
      <c r="G8" s="127"/>
      <c r="H8" s="126" t="str">
        <f>'表头一次填'!C13</f>
        <v> </v>
      </c>
      <c r="I8" s="132"/>
    </row>
    <row r="9" spans="1:9" s="13" customFormat="1" ht="18.75">
      <c r="A9" s="124" t="s">
        <v>32</v>
      </c>
      <c r="B9" s="125"/>
      <c r="C9" s="133">
        <f>'表头一次填'!C11</f>
        <v>0</v>
      </c>
      <c r="D9" s="134"/>
      <c r="E9" s="135"/>
      <c r="F9" s="125" t="s">
        <v>33</v>
      </c>
      <c r="G9" s="127"/>
      <c r="H9" s="126" t="str">
        <f>'表头一次填'!C14</f>
        <v> </v>
      </c>
      <c r="I9" s="132"/>
    </row>
    <row r="10" spans="1:9" s="13" customFormat="1" ht="32.25" customHeight="1" thickBot="1">
      <c r="A10" s="136" t="s">
        <v>34</v>
      </c>
      <c r="B10" s="137"/>
      <c r="C10" s="138"/>
      <c r="D10" s="138"/>
      <c r="E10" s="138"/>
      <c r="F10" s="137" t="s">
        <v>35</v>
      </c>
      <c r="G10" s="139"/>
      <c r="H10" s="140" t="str">
        <f>'表头一次填'!C15</f>
        <v> </v>
      </c>
      <c r="I10" s="141"/>
    </row>
    <row r="11" spans="1:9" s="13" customFormat="1" ht="11.25" customHeight="1" thickBot="1">
      <c r="A11" s="102"/>
      <c r="B11" s="102"/>
      <c r="C11" s="102"/>
      <c r="D11" s="102"/>
      <c r="E11" s="102"/>
      <c r="F11" s="102"/>
      <c r="G11" s="102"/>
      <c r="H11" s="102"/>
      <c r="I11" s="102"/>
    </row>
    <row r="12" spans="1:9" s="13" customFormat="1" ht="18.75">
      <c r="A12" s="14" t="s">
        <v>36</v>
      </c>
      <c r="B12" s="142" t="e">
        <f>SUM(D15:D28)</f>
        <v>#DIV/0!</v>
      </c>
      <c r="C12" s="142"/>
      <c r="D12" s="142"/>
      <c r="E12" s="15" t="s">
        <v>37</v>
      </c>
      <c r="F12" s="143">
        <f>C8</f>
        <v>0</v>
      </c>
      <c r="G12" s="143"/>
      <c r="H12" s="143"/>
      <c r="I12" s="144"/>
    </row>
    <row r="13" spans="1:9" s="13" customFormat="1" ht="14.25">
      <c r="A13" s="145" t="s">
        <v>38</v>
      </c>
      <c r="B13" s="147" t="s">
        <v>39</v>
      </c>
      <c r="C13" s="148"/>
      <c r="D13" s="149"/>
      <c r="E13" s="16" t="s">
        <v>40</v>
      </c>
      <c r="F13" s="16" t="s">
        <v>41</v>
      </c>
      <c r="G13" s="16" t="s">
        <v>42</v>
      </c>
      <c r="H13" s="150" t="s">
        <v>43</v>
      </c>
      <c r="I13" s="151"/>
    </row>
    <row r="14" spans="1:9" s="19" customFormat="1" ht="14.25">
      <c r="A14" s="146"/>
      <c r="B14" s="17">
        <v>1</v>
      </c>
      <c r="C14" s="17">
        <v>2</v>
      </c>
      <c r="D14" s="17" t="s">
        <v>44</v>
      </c>
      <c r="E14" s="18" t="s">
        <v>45</v>
      </c>
      <c r="F14" s="18" t="s">
        <v>45</v>
      </c>
      <c r="G14" s="18" t="s">
        <v>45</v>
      </c>
      <c r="H14" s="152"/>
      <c r="I14" s="153"/>
    </row>
    <row r="15" spans="1:9" s="52" customFormat="1" ht="13.5">
      <c r="A15" s="46">
        <v>31.5</v>
      </c>
      <c r="B15" s="47"/>
      <c r="C15" s="47"/>
      <c r="D15" s="48" t="e">
        <f aca="true" t="shared" si="0" ref="D15:D28">ROUND(AVERAGE(B15:C15),1)</f>
        <v>#DIV/0!</v>
      </c>
      <c r="E15" s="48" t="e">
        <f aca="true" t="shared" si="1" ref="E15:E28">ROUND(100*D15/$B$12,1)</f>
        <v>#DIV/0!</v>
      </c>
      <c r="F15" s="48" t="e">
        <f>E15</f>
        <v>#DIV/0!</v>
      </c>
      <c r="G15" s="49" t="e">
        <f aca="true" t="shared" si="2" ref="G15:G28">100-F15</f>
        <v>#DIV/0!</v>
      </c>
      <c r="H15" s="50"/>
      <c r="I15" s="51"/>
    </row>
    <row r="16" spans="1:9" s="52" customFormat="1" ht="13.5">
      <c r="A16" s="46">
        <v>26.5</v>
      </c>
      <c r="B16" s="47"/>
      <c r="C16" s="47"/>
      <c r="D16" s="48" t="e">
        <f t="shared" si="0"/>
        <v>#DIV/0!</v>
      </c>
      <c r="E16" s="48" t="e">
        <f t="shared" si="1"/>
        <v>#DIV/0!</v>
      </c>
      <c r="F16" s="48" t="e">
        <f aca="true" t="shared" si="3" ref="F16:F26">F15+E16</f>
        <v>#DIV/0!</v>
      </c>
      <c r="G16" s="49" t="e">
        <f t="shared" si="2"/>
        <v>#DIV/0!</v>
      </c>
      <c r="H16" s="50"/>
      <c r="I16" s="51"/>
    </row>
    <row r="17" spans="1:9" s="52" customFormat="1" ht="13.5">
      <c r="A17" s="46">
        <v>19</v>
      </c>
      <c r="B17" s="47"/>
      <c r="C17" s="47"/>
      <c r="D17" s="48" t="e">
        <f t="shared" si="0"/>
        <v>#DIV/0!</v>
      </c>
      <c r="E17" s="48" t="e">
        <f t="shared" si="1"/>
        <v>#DIV/0!</v>
      </c>
      <c r="F17" s="48" t="e">
        <f t="shared" si="3"/>
        <v>#DIV/0!</v>
      </c>
      <c r="G17" s="49" t="e">
        <f t="shared" si="2"/>
        <v>#DIV/0!</v>
      </c>
      <c r="H17" s="50"/>
      <c r="I17" s="51"/>
    </row>
    <row r="18" spans="1:9" s="52" customFormat="1" ht="13.5">
      <c r="A18" s="46">
        <v>16</v>
      </c>
      <c r="B18" s="47"/>
      <c r="C18" s="47"/>
      <c r="D18" s="48" t="e">
        <f t="shared" si="0"/>
        <v>#DIV/0!</v>
      </c>
      <c r="E18" s="48" t="e">
        <f t="shared" si="1"/>
        <v>#DIV/0!</v>
      </c>
      <c r="F18" s="48" t="e">
        <f t="shared" si="3"/>
        <v>#DIV/0!</v>
      </c>
      <c r="G18" s="49" t="e">
        <f t="shared" si="2"/>
        <v>#DIV/0!</v>
      </c>
      <c r="H18" s="50"/>
      <c r="I18" s="51"/>
    </row>
    <row r="19" spans="1:9" s="52" customFormat="1" ht="13.5">
      <c r="A19" s="46">
        <v>13.2</v>
      </c>
      <c r="B19" s="47"/>
      <c r="C19" s="47"/>
      <c r="D19" s="48" t="e">
        <f t="shared" si="0"/>
        <v>#DIV/0!</v>
      </c>
      <c r="E19" s="48" t="e">
        <f t="shared" si="1"/>
        <v>#DIV/0!</v>
      </c>
      <c r="F19" s="48" t="e">
        <f t="shared" si="3"/>
        <v>#DIV/0!</v>
      </c>
      <c r="G19" s="49" t="e">
        <f t="shared" si="2"/>
        <v>#DIV/0!</v>
      </c>
      <c r="H19" s="50"/>
      <c r="I19" s="51"/>
    </row>
    <row r="20" spans="1:9" s="52" customFormat="1" ht="13.5">
      <c r="A20" s="46">
        <v>9.5</v>
      </c>
      <c r="B20" s="47"/>
      <c r="C20" s="47"/>
      <c r="D20" s="48" t="e">
        <f t="shared" si="0"/>
        <v>#DIV/0!</v>
      </c>
      <c r="E20" s="48" t="e">
        <f t="shared" si="1"/>
        <v>#DIV/0!</v>
      </c>
      <c r="F20" s="48" t="e">
        <f t="shared" si="3"/>
        <v>#DIV/0!</v>
      </c>
      <c r="G20" s="49" t="e">
        <f t="shared" si="2"/>
        <v>#DIV/0!</v>
      </c>
      <c r="H20" s="50"/>
      <c r="I20" s="51"/>
    </row>
    <row r="21" spans="1:9" s="52" customFormat="1" ht="13.5">
      <c r="A21" s="46">
        <v>4.75</v>
      </c>
      <c r="B21" s="47"/>
      <c r="C21" s="47"/>
      <c r="D21" s="48" t="e">
        <f t="shared" si="0"/>
        <v>#DIV/0!</v>
      </c>
      <c r="E21" s="48" t="e">
        <f t="shared" si="1"/>
        <v>#DIV/0!</v>
      </c>
      <c r="F21" s="48" t="e">
        <f t="shared" si="3"/>
        <v>#DIV/0!</v>
      </c>
      <c r="G21" s="49" t="e">
        <f t="shared" si="2"/>
        <v>#DIV/0!</v>
      </c>
      <c r="H21" s="50"/>
      <c r="I21" s="51"/>
    </row>
    <row r="22" spans="1:9" s="52" customFormat="1" ht="13.5">
      <c r="A22" s="46">
        <v>2.36</v>
      </c>
      <c r="B22" s="47"/>
      <c r="C22" s="47"/>
      <c r="D22" s="48" t="e">
        <f t="shared" si="0"/>
        <v>#DIV/0!</v>
      </c>
      <c r="E22" s="48" t="e">
        <f t="shared" si="1"/>
        <v>#DIV/0!</v>
      </c>
      <c r="F22" s="48" t="e">
        <f t="shared" si="3"/>
        <v>#DIV/0!</v>
      </c>
      <c r="G22" s="49" t="e">
        <f t="shared" si="2"/>
        <v>#DIV/0!</v>
      </c>
      <c r="H22" s="50"/>
      <c r="I22" s="51"/>
    </row>
    <row r="23" spans="1:9" s="52" customFormat="1" ht="13.5">
      <c r="A23" s="46">
        <v>1.18</v>
      </c>
      <c r="B23" s="47"/>
      <c r="C23" s="47"/>
      <c r="D23" s="48" t="e">
        <f t="shared" si="0"/>
        <v>#DIV/0!</v>
      </c>
      <c r="E23" s="48" t="e">
        <f t="shared" si="1"/>
        <v>#DIV/0!</v>
      </c>
      <c r="F23" s="48" t="e">
        <f t="shared" si="3"/>
        <v>#DIV/0!</v>
      </c>
      <c r="G23" s="49" t="e">
        <f t="shared" si="2"/>
        <v>#DIV/0!</v>
      </c>
      <c r="H23" s="50"/>
      <c r="I23" s="51"/>
    </row>
    <row r="24" spans="1:9" s="52" customFormat="1" ht="13.5">
      <c r="A24" s="46">
        <v>0.6</v>
      </c>
      <c r="B24" s="47"/>
      <c r="C24" s="47"/>
      <c r="D24" s="48" t="e">
        <f t="shared" si="0"/>
        <v>#DIV/0!</v>
      </c>
      <c r="E24" s="48" t="e">
        <f t="shared" si="1"/>
        <v>#DIV/0!</v>
      </c>
      <c r="F24" s="48" t="e">
        <f t="shared" si="3"/>
        <v>#DIV/0!</v>
      </c>
      <c r="G24" s="49" t="e">
        <f t="shared" si="2"/>
        <v>#DIV/0!</v>
      </c>
      <c r="H24" s="50"/>
      <c r="I24" s="51"/>
    </row>
    <row r="25" spans="1:9" s="52" customFormat="1" ht="13.5">
      <c r="A25" s="46">
        <v>0.3</v>
      </c>
      <c r="B25" s="47"/>
      <c r="C25" s="47"/>
      <c r="D25" s="48" t="e">
        <f t="shared" si="0"/>
        <v>#DIV/0!</v>
      </c>
      <c r="E25" s="48" t="e">
        <f t="shared" si="1"/>
        <v>#DIV/0!</v>
      </c>
      <c r="F25" s="48" t="e">
        <f t="shared" si="3"/>
        <v>#DIV/0!</v>
      </c>
      <c r="G25" s="49" t="e">
        <f t="shared" si="2"/>
        <v>#DIV/0!</v>
      </c>
      <c r="H25" s="50"/>
      <c r="I25" s="51"/>
    </row>
    <row r="26" spans="1:9" s="52" customFormat="1" ht="13.5">
      <c r="A26" s="46">
        <v>0.15</v>
      </c>
      <c r="B26" s="47"/>
      <c r="C26" s="47"/>
      <c r="D26" s="48" t="e">
        <f t="shared" si="0"/>
        <v>#DIV/0!</v>
      </c>
      <c r="E26" s="48" t="e">
        <f t="shared" si="1"/>
        <v>#DIV/0!</v>
      </c>
      <c r="F26" s="48" t="e">
        <f t="shared" si="3"/>
        <v>#DIV/0!</v>
      </c>
      <c r="G26" s="49" t="e">
        <f t="shared" si="2"/>
        <v>#DIV/0!</v>
      </c>
      <c r="H26" s="50"/>
      <c r="I26" s="51"/>
    </row>
    <row r="27" spans="1:9" s="52" customFormat="1" ht="13.5">
      <c r="A27" s="46">
        <v>0.075</v>
      </c>
      <c r="B27" s="47"/>
      <c r="C27" s="47"/>
      <c r="D27" s="48" t="e">
        <f t="shared" si="0"/>
        <v>#DIV/0!</v>
      </c>
      <c r="E27" s="48" t="e">
        <f t="shared" si="1"/>
        <v>#DIV/0!</v>
      </c>
      <c r="F27" s="48" t="e">
        <f>100-E28</f>
        <v>#DIV/0!</v>
      </c>
      <c r="G27" s="49" t="e">
        <f t="shared" si="2"/>
        <v>#DIV/0!</v>
      </c>
      <c r="H27" s="50"/>
      <c r="I27" s="51"/>
    </row>
    <row r="28" spans="1:9" s="52" customFormat="1" ht="13.5">
      <c r="A28" s="46">
        <v>0</v>
      </c>
      <c r="B28" s="47"/>
      <c r="C28" s="47"/>
      <c r="D28" s="48" t="e">
        <f t="shared" si="0"/>
        <v>#DIV/0!</v>
      </c>
      <c r="E28" s="48" t="e">
        <f t="shared" si="1"/>
        <v>#DIV/0!</v>
      </c>
      <c r="F28" s="48">
        <v>100</v>
      </c>
      <c r="G28" s="49">
        <f t="shared" si="2"/>
        <v>0</v>
      </c>
      <c r="H28" s="50"/>
      <c r="I28" s="51"/>
    </row>
    <row r="29" spans="1:9" ht="18.75">
      <c r="A29" s="100" t="s">
        <v>46</v>
      </c>
      <c r="B29" s="101"/>
      <c r="C29" s="101"/>
      <c r="D29" s="101"/>
      <c r="E29" s="26"/>
      <c r="F29" s="26"/>
      <c r="G29" s="26"/>
      <c r="H29" s="26"/>
      <c r="I29" s="27"/>
    </row>
    <row r="30" spans="1:9" ht="18.75">
      <c r="A30" s="103" t="s">
        <v>47</v>
      </c>
      <c r="B30" s="104"/>
      <c r="C30" s="104"/>
      <c r="D30" s="104"/>
      <c r="E30" s="28"/>
      <c r="F30" s="28"/>
      <c r="G30" s="28"/>
      <c r="H30" s="28"/>
      <c r="I30" s="29"/>
    </row>
    <row r="31" spans="1:9" ht="18.75">
      <c r="A31" s="103"/>
      <c r="B31" s="104"/>
      <c r="C31" s="104"/>
      <c r="D31" s="104"/>
      <c r="E31" s="28"/>
      <c r="F31" s="28"/>
      <c r="G31" s="28"/>
      <c r="H31" s="28"/>
      <c r="I31" s="29"/>
    </row>
    <row r="32" spans="1:9" ht="18.75">
      <c r="A32" s="103"/>
      <c r="B32" s="104"/>
      <c r="C32" s="104"/>
      <c r="D32" s="104"/>
      <c r="E32" s="28"/>
      <c r="F32" s="28"/>
      <c r="G32" s="28"/>
      <c r="H32" s="28"/>
      <c r="I32" s="29"/>
    </row>
    <row r="33" spans="1:9" ht="18.75">
      <c r="A33" s="103"/>
      <c r="B33" s="104"/>
      <c r="C33" s="104"/>
      <c r="D33" s="104"/>
      <c r="E33" s="28"/>
      <c r="F33" s="28"/>
      <c r="G33" s="28"/>
      <c r="H33" s="28"/>
      <c r="I33" s="29"/>
    </row>
    <row r="34" spans="1:9" ht="18.75">
      <c r="A34" s="103"/>
      <c r="B34" s="104"/>
      <c r="C34" s="104"/>
      <c r="D34" s="104"/>
      <c r="E34" s="28"/>
      <c r="F34" s="28"/>
      <c r="G34" s="28"/>
      <c r="H34" s="28"/>
      <c r="I34" s="29"/>
    </row>
    <row r="35" spans="1:9" ht="18.75">
      <c r="A35" s="103"/>
      <c r="B35" s="104"/>
      <c r="C35" s="104"/>
      <c r="D35" s="104"/>
      <c r="E35" s="28"/>
      <c r="F35" s="28"/>
      <c r="G35" s="28"/>
      <c r="H35" s="28"/>
      <c r="I35" s="29"/>
    </row>
    <row r="36" spans="1:9" ht="18.75">
      <c r="A36" s="103"/>
      <c r="B36" s="104"/>
      <c r="C36" s="104"/>
      <c r="D36" s="104"/>
      <c r="E36" s="28"/>
      <c r="F36" s="28"/>
      <c r="G36" s="28"/>
      <c r="H36" s="28"/>
      <c r="I36" s="29"/>
    </row>
    <row r="37" spans="1:9" ht="18.75">
      <c r="A37" s="103"/>
      <c r="B37" s="104"/>
      <c r="C37" s="104"/>
      <c r="D37" s="104"/>
      <c r="E37" s="28"/>
      <c r="F37" s="28"/>
      <c r="G37" s="28"/>
      <c r="H37" s="28"/>
      <c r="I37" s="29"/>
    </row>
    <row r="38" spans="1:9" ht="15" thickBot="1">
      <c r="A38" s="105"/>
      <c r="B38" s="106"/>
      <c r="C38" s="106"/>
      <c r="D38" s="106"/>
      <c r="E38" s="30"/>
      <c r="F38" s="30"/>
      <c r="G38" s="30"/>
      <c r="H38" s="30"/>
      <c r="I38" s="31"/>
    </row>
    <row r="39" spans="1:4" ht="14.25">
      <c r="A39" s="32"/>
      <c r="B39" s="32"/>
      <c r="C39" s="32"/>
      <c r="D39" s="32"/>
    </row>
    <row r="40" spans="1:9" ht="14.25">
      <c r="A40" s="102" t="s">
        <v>48</v>
      </c>
      <c r="B40" s="102"/>
      <c r="C40" s="33"/>
      <c r="D40" s="33"/>
      <c r="E40" s="33"/>
      <c r="F40" s="102" t="s">
        <v>49</v>
      </c>
      <c r="G40" s="102"/>
      <c r="H40" s="13"/>
      <c r="I40" s="13"/>
    </row>
    <row r="41" spans="1:4" ht="14.25">
      <c r="A41" s="32"/>
      <c r="B41" s="32"/>
      <c r="C41" s="32"/>
      <c r="D41" s="32"/>
    </row>
    <row r="42" spans="1:4" ht="14.25">
      <c r="A42" s="32"/>
      <c r="B42" s="32"/>
      <c r="C42" s="32"/>
      <c r="D42" s="32"/>
    </row>
  </sheetData>
  <mergeCells count="41">
    <mergeCell ref="A11:I11"/>
    <mergeCell ref="B12:D12"/>
    <mergeCell ref="F12:I12"/>
    <mergeCell ref="A13:A14"/>
    <mergeCell ref="B13:D13"/>
    <mergeCell ref="H13:I14"/>
    <mergeCell ref="A10:B10"/>
    <mergeCell ref="C10:E10"/>
    <mergeCell ref="F10:G10"/>
    <mergeCell ref="H10:I10"/>
    <mergeCell ref="A9:B9"/>
    <mergeCell ref="C9:E9"/>
    <mergeCell ref="F9:G9"/>
    <mergeCell ref="H9:I9"/>
    <mergeCell ref="A8:B8"/>
    <mergeCell ref="C8:E8"/>
    <mergeCell ref="F8:G8"/>
    <mergeCell ref="H8:I8"/>
    <mergeCell ref="A7:B7"/>
    <mergeCell ref="C7:E7"/>
    <mergeCell ref="F7:G7"/>
    <mergeCell ref="H7:I7"/>
    <mergeCell ref="A6:B6"/>
    <mergeCell ref="C6:E6"/>
    <mergeCell ref="F6:G6"/>
    <mergeCell ref="H6:I6"/>
    <mergeCell ref="A5:B5"/>
    <mergeCell ref="C5:E5"/>
    <mergeCell ref="F5:G5"/>
    <mergeCell ref="H5:I5"/>
    <mergeCell ref="A1:I1"/>
    <mergeCell ref="A2:I2"/>
    <mergeCell ref="A3:I3"/>
    <mergeCell ref="A4:B4"/>
    <mergeCell ref="C4:E4"/>
    <mergeCell ref="F4:G4"/>
    <mergeCell ref="H4:I4"/>
    <mergeCell ref="A29:D29"/>
    <mergeCell ref="A40:B40"/>
    <mergeCell ref="F40:G40"/>
    <mergeCell ref="A30:D3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="75" zoomScaleNormal="75" workbookViewId="0" topLeftCell="A15">
      <selection activeCell="C4" sqref="C4:E4"/>
    </sheetView>
  </sheetViews>
  <sheetFormatPr defaultColWidth="9.00390625" defaultRowHeight="14.25"/>
  <cols>
    <col min="1" max="1" width="9.50390625" style="25" customWidth="1"/>
    <col min="2" max="2" width="7.50390625" style="25" customWidth="1"/>
    <col min="3" max="3" width="8.25390625" style="25" customWidth="1"/>
    <col min="4" max="4" width="8.50390625" style="25" customWidth="1"/>
    <col min="5" max="5" width="9.375" style="25" customWidth="1"/>
    <col min="6" max="6" width="9.125" style="25" customWidth="1"/>
    <col min="7" max="7" width="8.375" style="25" customWidth="1"/>
    <col min="8" max="8" width="9.375" style="25" customWidth="1"/>
    <col min="9" max="9" width="10.00390625" style="25" bestFit="1" customWidth="1"/>
    <col min="10" max="16384" width="9.00390625" style="25" customWidth="1"/>
  </cols>
  <sheetData>
    <row r="1" spans="1:9" s="13" customFormat="1" ht="18.75">
      <c r="A1" s="107" t="s">
        <v>50</v>
      </c>
      <c r="B1" s="107"/>
      <c r="C1" s="107"/>
      <c r="D1" s="107"/>
      <c r="E1" s="107"/>
      <c r="F1" s="107"/>
      <c r="G1" s="107"/>
      <c r="H1" s="107"/>
      <c r="I1" s="107"/>
    </row>
    <row r="2" spans="1:9" s="13" customFormat="1" ht="22.5">
      <c r="A2" s="108">
        <f>'表头一次填'!C2</f>
        <v>0</v>
      </c>
      <c r="B2" s="108"/>
      <c r="C2" s="108"/>
      <c r="D2" s="108"/>
      <c r="E2" s="108"/>
      <c r="F2" s="108"/>
      <c r="G2" s="108"/>
      <c r="H2" s="108"/>
      <c r="I2" s="108"/>
    </row>
    <row r="3" spans="1:9" s="13" customFormat="1" ht="20.25">
      <c r="A3" s="109" t="s">
        <v>6</v>
      </c>
      <c r="B3" s="109"/>
      <c r="C3" s="109"/>
      <c r="D3" s="109"/>
      <c r="E3" s="109"/>
      <c r="F3" s="109"/>
      <c r="G3" s="109"/>
      <c r="H3" s="109"/>
      <c r="I3" s="109"/>
    </row>
    <row r="4" spans="1:9" s="13" customFormat="1" ht="18.75" customHeight="1">
      <c r="A4" s="110" t="s">
        <v>24</v>
      </c>
      <c r="B4" s="110"/>
      <c r="C4" s="111">
        <f>'表头一次填'!C3</f>
        <v>0</v>
      </c>
      <c r="D4" s="111"/>
      <c r="E4" s="111"/>
      <c r="F4" s="110" t="s">
        <v>25</v>
      </c>
      <c r="G4" s="110"/>
      <c r="H4" s="110">
        <f>'表头一次填'!C5</f>
        <v>0</v>
      </c>
      <c r="I4" s="110"/>
    </row>
    <row r="5" spans="1:9" s="13" customFormat="1" ht="19.5" customHeight="1" thickBot="1">
      <c r="A5" s="112" t="s">
        <v>26</v>
      </c>
      <c r="B5" s="112"/>
      <c r="C5" s="113">
        <f>'表头一次填'!C4</f>
        <v>0</v>
      </c>
      <c r="D5" s="113"/>
      <c r="E5" s="113"/>
      <c r="F5" s="112" t="s">
        <v>27</v>
      </c>
      <c r="G5" s="112"/>
      <c r="H5" s="114" t="str">
        <f>'表头一次填'!C6</f>
        <v> </v>
      </c>
      <c r="I5" s="115"/>
    </row>
    <row r="6" spans="1:9" s="13" customFormat="1" ht="18.75" customHeight="1">
      <c r="A6" s="116" t="s">
        <v>13</v>
      </c>
      <c r="B6" s="117"/>
      <c r="C6" s="118">
        <f>'表头一次填'!C7</f>
        <v>0</v>
      </c>
      <c r="D6" s="119"/>
      <c r="E6" s="120"/>
      <c r="F6" s="117" t="s">
        <v>15</v>
      </c>
      <c r="G6" s="121"/>
      <c r="H6" s="122">
        <f>'表头一次填'!C9</f>
        <v>0</v>
      </c>
      <c r="I6" s="123"/>
    </row>
    <row r="7" spans="1:9" s="13" customFormat="1" ht="18.75" customHeight="1">
      <c r="A7" s="124" t="s">
        <v>14</v>
      </c>
      <c r="B7" s="125"/>
      <c r="C7" s="126" t="str">
        <f>'表头一次填'!C8</f>
        <v> </v>
      </c>
      <c r="D7" s="126"/>
      <c r="E7" s="126"/>
      <c r="F7" s="125" t="s">
        <v>2</v>
      </c>
      <c r="G7" s="127"/>
      <c r="H7" s="128" t="str">
        <f>INDEX('说明及目录'!D4:D6,MATCH(A1,'说明及目录'!B4:B6))</f>
        <v>JTJ  058-2000</v>
      </c>
      <c r="I7" s="129"/>
    </row>
    <row r="8" spans="1:9" s="13" customFormat="1" ht="18.75" customHeight="1">
      <c r="A8" s="124" t="s">
        <v>16</v>
      </c>
      <c r="B8" s="125"/>
      <c r="C8" s="130">
        <f>'表头一次填'!C10</f>
        <v>0</v>
      </c>
      <c r="D8" s="131"/>
      <c r="E8" s="131"/>
      <c r="F8" s="125" t="s">
        <v>19</v>
      </c>
      <c r="G8" s="127"/>
      <c r="H8" s="126" t="str">
        <f>'表头一次填'!C13</f>
        <v> </v>
      </c>
      <c r="I8" s="132"/>
    </row>
    <row r="9" spans="1:9" s="13" customFormat="1" ht="18.75" customHeight="1">
      <c r="A9" s="124" t="s">
        <v>17</v>
      </c>
      <c r="B9" s="125"/>
      <c r="C9" s="133">
        <f>'表头一次填'!C11</f>
        <v>0</v>
      </c>
      <c r="D9" s="134"/>
      <c r="E9" s="135"/>
      <c r="F9" s="125" t="s">
        <v>20</v>
      </c>
      <c r="G9" s="127"/>
      <c r="H9" s="126" t="str">
        <f>'表头一次填'!C14</f>
        <v> </v>
      </c>
      <c r="I9" s="132"/>
    </row>
    <row r="10" spans="1:9" s="13" customFormat="1" ht="19.5" customHeight="1" thickBot="1">
      <c r="A10" s="136" t="s">
        <v>18</v>
      </c>
      <c r="B10" s="137"/>
      <c r="C10" s="167"/>
      <c r="D10" s="167"/>
      <c r="E10" s="167"/>
      <c r="F10" s="137" t="s">
        <v>21</v>
      </c>
      <c r="G10" s="139"/>
      <c r="H10" s="140" t="str">
        <f>'表头一次填'!C15</f>
        <v> </v>
      </c>
      <c r="I10" s="141"/>
    </row>
    <row r="11" spans="1:9" s="13" customFormat="1" ht="15" thickBot="1">
      <c r="A11" s="102"/>
      <c r="B11" s="102"/>
      <c r="C11" s="102"/>
      <c r="D11" s="102"/>
      <c r="E11" s="102"/>
      <c r="F11" s="102"/>
      <c r="G11" s="102"/>
      <c r="H11" s="102"/>
      <c r="I11" s="102"/>
    </row>
    <row r="12" spans="1:9" s="13" customFormat="1" ht="18.75">
      <c r="A12" s="14" t="s">
        <v>51</v>
      </c>
      <c r="B12" s="142" t="e">
        <f>SUM(D15:D24)</f>
        <v>#DIV/0!</v>
      </c>
      <c r="C12" s="142"/>
      <c r="D12" s="142"/>
      <c r="E12" s="15" t="s">
        <v>52</v>
      </c>
      <c r="F12" s="143">
        <f>C8</f>
        <v>0</v>
      </c>
      <c r="G12" s="143"/>
      <c r="H12" s="143"/>
      <c r="I12" s="144"/>
    </row>
    <row r="13" spans="1:9" s="13" customFormat="1" ht="14.25">
      <c r="A13" s="145" t="s">
        <v>53</v>
      </c>
      <c r="B13" s="147" t="s">
        <v>54</v>
      </c>
      <c r="C13" s="148"/>
      <c r="D13" s="149"/>
      <c r="E13" s="16" t="s">
        <v>55</v>
      </c>
      <c r="F13" s="16" t="s">
        <v>56</v>
      </c>
      <c r="G13" s="16" t="s">
        <v>57</v>
      </c>
      <c r="H13" s="150" t="s">
        <v>58</v>
      </c>
      <c r="I13" s="151"/>
    </row>
    <row r="14" spans="1:9" s="19" customFormat="1" ht="14.25">
      <c r="A14" s="146"/>
      <c r="B14" s="17">
        <v>1</v>
      </c>
      <c r="C14" s="17">
        <v>2</v>
      </c>
      <c r="D14" s="17" t="s">
        <v>44</v>
      </c>
      <c r="E14" s="18" t="s">
        <v>45</v>
      </c>
      <c r="F14" s="18" t="s">
        <v>45</v>
      </c>
      <c r="G14" s="18" t="s">
        <v>45</v>
      </c>
      <c r="H14" s="152"/>
      <c r="I14" s="153"/>
    </row>
    <row r="15" spans="1:9" ht="16.5">
      <c r="A15" s="34">
        <v>13.2</v>
      </c>
      <c r="B15" s="20"/>
      <c r="C15" s="20"/>
      <c r="D15" s="21" t="e">
        <f aca="true" t="shared" si="0" ref="D15:D24">ROUND(AVERAGE(B15:C15),1)</f>
        <v>#DIV/0!</v>
      </c>
      <c r="E15" s="21" t="e">
        <f aca="true" t="shared" si="1" ref="E15:E24">ROUND(100*D15/$B$12,1)</f>
        <v>#DIV/0!</v>
      </c>
      <c r="F15" s="21" t="e">
        <f>E15</f>
        <v>#DIV/0!</v>
      </c>
      <c r="G15" s="22" t="e">
        <f aca="true" t="shared" si="2" ref="G15:G24">100-F15</f>
        <v>#DIV/0!</v>
      </c>
      <c r="H15" s="23"/>
      <c r="I15" s="24"/>
    </row>
    <row r="16" spans="1:9" ht="16.5">
      <c r="A16" s="35">
        <v>9.5</v>
      </c>
      <c r="B16" s="20"/>
      <c r="C16" s="20"/>
      <c r="D16" s="21" t="e">
        <f t="shared" si="0"/>
        <v>#DIV/0!</v>
      </c>
      <c r="E16" s="21" t="e">
        <f t="shared" si="1"/>
        <v>#DIV/0!</v>
      </c>
      <c r="F16" s="21" t="e">
        <f aca="true" t="shared" si="3" ref="F16:F22">F15+E16</f>
        <v>#DIV/0!</v>
      </c>
      <c r="G16" s="22" t="e">
        <f t="shared" si="2"/>
        <v>#DIV/0!</v>
      </c>
      <c r="H16" s="23"/>
      <c r="I16" s="24"/>
    </row>
    <row r="17" spans="1:9" ht="16.5">
      <c r="A17" s="35">
        <v>4.75</v>
      </c>
      <c r="B17" s="20"/>
      <c r="C17" s="20"/>
      <c r="D17" s="21" t="e">
        <f t="shared" si="0"/>
        <v>#DIV/0!</v>
      </c>
      <c r="E17" s="21" t="e">
        <f t="shared" si="1"/>
        <v>#DIV/0!</v>
      </c>
      <c r="F17" s="21" t="e">
        <f t="shared" si="3"/>
        <v>#DIV/0!</v>
      </c>
      <c r="G17" s="22" t="e">
        <f t="shared" si="2"/>
        <v>#DIV/0!</v>
      </c>
      <c r="H17" s="23"/>
      <c r="I17" s="24"/>
    </row>
    <row r="18" spans="1:9" ht="16.5">
      <c r="A18" s="35">
        <v>2.36</v>
      </c>
      <c r="B18" s="20"/>
      <c r="C18" s="20"/>
      <c r="D18" s="21" t="e">
        <f t="shared" si="0"/>
        <v>#DIV/0!</v>
      </c>
      <c r="E18" s="21" t="e">
        <f t="shared" si="1"/>
        <v>#DIV/0!</v>
      </c>
      <c r="F18" s="21" t="e">
        <f t="shared" si="3"/>
        <v>#DIV/0!</v>
      </c>
      <c r="G18" s="22" t="e">
        <f t="shared" si="2"/>
        <v>#DIV/0!</v>
      </c>
      <c r="H18" s="23"/>
      <c r="I18" s="24"/>
    </row>
    <row r="19" spans="1:9" ht="16.5">
      <c r="A19" s="35">
        <v>1.18</v>
      </c>
      <c r="B19" s="20"/>
      <c r="C19" s="20"/>
      <c r="D19" s="21" t="e">
        <f t="shared" si="0"/>
        <v>#DIV/0!</v>
      </c>
      <c r="E19" s="21" t="e">
        <f t="shared" si="1"/>
        <v>#DIV/0!</v>
      </c>
      <c r="F19" s="21" t="e">
        <f t="shared" si="3"/>
        <v>#DIV/0!</v>
      </c>
      <c r="G19" s="22" t="e">
        <f t="shared" si="2"/>
        <v>#DIV/0!</v>
      </c>
      <c r="H19" s="23"/>
      <c r="I19" s="24"/>
    </row>
    <row r="20" spans="1:9" ht="16.5">
      <c r="A20" s="35">
        <v>0.6</v>
      </c>
      <c r="B20" s="20"/>
      <c r="C20" s="20"/>
      <c r="D20" s="21" t="e">
        <f t="shared" si="0"/>
        <v>#DIV/0!</v>
      </c>
      <c r="E20" s="21" t="e">
        <f t="shared" si="1"/>
        <v>#DIV/0!</v>
      </c>
      <c r="F20" s="21" t="e">
        <f t="shared" si="3"/>
        <v>#DIV/0!</v>
      </c>
      <c r="G20" s="22" t="e">
        <f t="shared" si="2"/>
        <v>#DIV/0!</v>
      </c>
      <c r="H20" s="23"/>
      <c r="I20" s="24"/>
    </row>
    <row r="21" spans="1:9" ht="16.5">
      <c r="A21" s="35">
        <v>0.3</v>
      </c>
      <c r="B21" s="20"/>
      <c r="C21" s="20"/>
      <c r="D21" s="21" t="e">
        <f t="shared" si="0"/>
        <v>#DIV/0!</v>
      </c>
      <c r="E21" s="21" t="e">
        <f t="shared" si="1"/>
        <v>#DIV/0!</v>
      </c>
      <c r="F21" s="21" t="e">
        <f t="shared" si="3"/>
        <v>#DIV/0!</v>
      </c>
      <c r="G21" s="22" t="e">
        <f t="shared" si="2"/>
        <v>#DIV/0!</v>
      </c>
      <c r="H21" s="23"/>
      <c r="I21" s="24"/>
    </row>
    <row r="22" spans="1:9" ht="16.5">
      <c r="A22" s="35">
        <v>0.15</v>
      </c>
      <c r="B22" s="20"/>
      <c r="C22" s="20"/>
      <c r="D22" s="21" t="e">
        <f t="shared" si="0"/>
        <v>#DIV/0!</v>
      </c>
      <c r="E22" s="21" t="e">
        <f t="shared" si="1"/>
        <v>#DIV/0!</v>
      </c>
      <c r="F22" s="21" t="e">
        <f t="shared" si="3"/>
        <v>#DIV/0!</v>
      </c>
      <c r="G22" s="22" t="e">
        <f t="shared" si="2"/>
        <v>#DIV/0!</v>
      </c>
      <c r="H22" s="23"/>
      <c r="I22" s="24"/>
    </row>
    <row r="23" spans="1:9" ht="16.5">
      <c r="A23" s="35">
        <v>0.075</v>
      </c>
      <c r="B23" s="20"/>
      <c r="C23" s="20"/>
      <c r="D23" s="21" t="e">
        <f t="shared" si="0"/>
        <v>#DIV/0!</v>
      </c>
      <c r="E23" s="21" t="e">
        <f t="shared" si="1"/>
        <v>#DIV/0!</v>
      </c>
      <c r="F23" s="21" t="e">
        <f>100-E24</f>
        <v>#DIV/0!</v>
      </c>
      <c r="G23" s="22" t="e">
        <f t="shared" si="2"/>
        <v>#DIV/0!</v>
      </c>
      <c r="H23" s="23"/>
      <c r="I23" s="24"/>
    </row>
    <row r="24" spans="1:9" ht="16.5">
      <c r="A24" s="36">
        <v>0</v>
      </c>
      <c r="B24" s="20"/>
      <c r="C24" s="20"/>
      <c r="D24" s="21" t="e">
        <f t="shared" si="0"/>
        <v>#DIV/0!</v>
      </c>
      <c r="E24" s="21" t="e">
        <f t="shared" si="1"/>
        <v>#DIV/0!</v>
      </c>
      <c r="F24" s="21">
        <v>100</v>
      </c>
      <c r="G24" s="22">
        <f t="shared" si="2"/>
        <v>0</v>
      </c>
      <c r="H24" s="23"/>
      <c r="I24" s="24"/>
    </row>
    <row r="25" spans="1:9" ht="18.75">
      <c r="A25" s="100" t="s">
        <v>46</v>
      </c>
      <c r="B25" s="101"/>
      <c r="C25" s="101"/>
      <c r="D25" s="101"/>
      <c r="E25" s="26"/>
      <c r="F25" s="26"/>
      <c r="G25" s="26"/>
      <c r="H25" s="26"/>
      <c r="I25" s="27"/>
    </row>
    <row r="26" spans="1:9" ht="18.75">
      <c r="A26" s="154"/>
      <c r="B26" s="155"/>
      <c r="C26" s="155"/>
      <c r="D26" s="155"/>
      <c r="E26" s="28"/>
      <c r="F26" s="28"/>
      <c r="G26" s="28"/>
      <c r="H26" s="28"/>
      <c r="I26" s="29"/>
    </row>
    <row r="27" spans="1:9" ht="18.75">
      <c r="A27" s="154"/>
      <c r="B27" s="155"/>
      <c r="C27" s="155"/>
      <c r="D27" s="155"/>
      <c r="E27" s="28"/>
      <c r="F27" s="28"/>
      <c r="G27" s="28"/>
      <c r="H27" s="28"/>
      <c r="I27" s="29"/>
    </row>
    <row r="28" spans="1:9" ht="18.75">
      <c r="A28" s="156" t="s">
        <v>59</v>
      </c>
      <c r="B28" s="157"/>
      <c r="C28" s="157"/>
      <c r="D28" s="157"/>
      <c r="E28" s="28"/>
      <c r="F28" s="28"/>
      <c r="G28" s="28"/>
      <c r="H28" s="28"/>
      <c r="I28" s="29"/>
    </row>
    <row r="29" spans="1:9" ht="12" customHeight="1">
      <c r="A29" s="161" t="s">
        <v>60</v>
      </c>
      <c r="B29" s="162"/>
      <c r="C29" s="162"/>
      <c r="D29" s="162"/>
      <c r="E29" s="28"/>
      <c r="F29" s="28"/>
      <c r="G29" s="28"/>
      <c r="H29" s="28"/>
      <c r="I29" s="29"/>
    </row>
    <row r="30" spans="1:11" ht="21.75">
      <c r="A30" s="38" t="s">
        <v>61</v>
      </c>
      <c r="B30" s="158" t="e">
        <f>ROUND(SUM(F17:F22)/100,1)</f>
        <v>#DIV/0!</v>
      </c>
      <c r="C30" s="158"/>
      <c r="D30" s="158"/>
      <c r="E30" s="28"/>
      <c r="F30" s="28"/>
      <c r="G30" s="28"/>
      <c r="H30" s="28"/>
      <c r="I30" s="29"/>
      <c r="K30" s="37"/>
    </row>
    <row r="31" spans="1:9" ht="18.75">
      <c r="A31" s="159" t="e">
        <f>"属"&amp;IF(B30-3.1&gt;=0,"粗",IF(B30-2.2&lt;=0,"细","中"))&amp;"砂。"</f>
        <v>#DIV/0!</v>
      </c>
      <c r="B31" s="160"/>
      <c r="C31" s="160"/>
      <c r="D31" s="160"/>
      <c r="E31" s="28"/>
      <c r="F31" s="28"/>
      <c r="G31" s="28"/>
      <c r="H31" s="28"/>
      <c r="I31" s="29"/>
    </row>
    <row r="32" spans="1:9" ht="18.75">
      <c r="A32" s="163" t="s">
        <v>62</v>
      </c>
      <c r="B32" s="164"/>
      <c r="C32" s="164"/>
      <c r="D32" s="164"/>
      <c r="E32" s="28"/>
      <c r="F32" s="28"/>
      <c r="G32" s="28"/>
      <c r="H32" s="28"/>
      <c r="I32" s="29"/>
    </row>
    <row r="33" spans="1:9" ht="17.25" customHeight="1">
      <c r="A33" s="39" t="s">
        <v>63</v>
      </c>
      <c r="B33" s="40" t="s">
        <v>64</v>
      </c>
      <c r="C33" s="40" t="s">
        <v>65</v>
      </c>
      <c r="D33" s="40" t="s">
        <v>66</v>
      </c>
      <c r="E33" s="28"/>
      <c r="F33" s="28"/>
      <c r="G33" s="28"/>
      <c r="H33" s="28"/>
      <c r="I33" s="29"/>
    </row>
    <row r="34" spans="1:9" ht="16.5" customHeight="1">
      <c r="A34" s="39" t="s">
        <v>67</v>
      </c>
      <c r="B34" s="41" t="s">
        <v>68</v>
      </c>
      <c r="C34" s="41" t="s">
        <v>69</v>
      </c>
      <c r="D34" s="41" t="s">
        <v>70</v>
      </c>
      <c r="E34" s="28"/>
      <c r="F34" s="28"/>
      <c r="G34" s="28"/>
      <c r="H34" s="28"/>
      <c r="I34" s="29"/>
    </row>
    <row r="35" spans="1:9" ht="18.75" customHeight="1" thickBot="1">
      <c r="A35" s="165"/>
      <c r="B35" s="166"/>
      <c r="C35" s="166"/>
      <c r="D35" s="166"/>
      <c r="E35" s="30"/>
      <c r="F35" s="30"/>
      <c r="G35" s="30"/>
      <c r="H35" s="30"/>
      <c r="I35" s="31"/>
    </row>
    <row r="36" spans="1:4" ht="14.25">
      <c r="A36" s="32"/>
      <c r="B36" s="32"/>
      <c r="C36" s="32"/>
      <c r="D36" s="32"/>
    </row>
    <row r="37" spans="1:9" ht="14.25">
      <c r="A37" s="102" t="s">
        <v>71</v>
      </c>
      <c r="B37" s="102"/>
      <c r="C37" s="33"/>
      <c r="D37" s="33"/>
      <c r="E37" s="33"/>
      <c r="F37" s="102" t="s">
        <v>72</v>
      </c>
      <c r="G37" s="102"/>
      <c r="H37" s="13"/>
      <c r="I37" s="13"/>
    </row>
    <row r="38" spans="1:4" ht="14.25">
      <c r="A38" s="32"/>
      <c r="B38" s="32"/>
      <c r="C38" s="32"/>
      <c r="D38" s="32"/>
    </row>
    <row r="39" spans="1:4" ht="14.25">
      <c r="A39" s="32"/>
      <c r="B39" s="32"/>
      <c r="C39" s="32"/>
      <c r="D39" s="32"/>
    </row>
  </sheetData>
  <mergeCells count="47">
    <mergeCell ref="A25:D25"/>
    <mergeCell ref="A11:I11"/>
    <mergeCell ref="B12:D12"/>
    <mergeCell ref="F12:I12"/>
    <mergeCell ref="A13:A14"/>
    <mergeCell ref="B13:D13"/>
    <mergeCell ref="H13:I14"/>
    <mergeCell ref="A10:B10"/>
    <mergeCell ref="C10:E10"/>
    <mergeCell ref="F10:G10"/>
    <mergeCell ref="H10:I10"/>
    <mergeCell ref="A9:B9"/>
    <mergeCell ref="C9:E9"/>
    <mergeCell ref="F9:G9"/>
    <mergeCell ref="H9:I9"/>
    <mergeCell ref="A8:B8"/>
    <mergeCell ref="C8:E8"/>
    <mergeCell ref="F8:G8"/>
    <mergeCell ref="H8:I8"/>
    <mergeCell ref="A7:B7"/>
    <mergeCell ref="C7:E7"/>
    <mergeCell ref="F7:G7"/>
    <mergeCell ref="H7:I7"/>
    <mergeCell ref="A6:B6"/>
    <mergeCell ref="C6:E6"/>
    <mergeCell ref="F6:G6"/>
    <mergeCell ref="H6:I6"/>
    <mergeCell ref="A5:B5"/>
    <mergeCell ref="C5:E5"/>
    <mergeCell ref="F5:G5"/>
    <mergeCell ref="H5:I5"/>
    <mergeCell ref="A1:I1"/>
    <mergeCell ref="A2:I2"/>
    <mergeCell ref="A3:I3"/>
    <mergeCell ref="A4:B4"/>
    <mergeCell ref="C4:E4"/>
    <mergeCell ref="F4:G4"/>
    <mergeCell ref="H4:I4"/>
    <mergeCell ref="A37:B37"/>
    <mergeCell ref="F37:G37"/>
    <mergeCell ref="A26:D27"/>
    <mergeCell ref="A28:D28"/>
    <mergeCell ref="B30:D30"/>
    <mergeCell ref="A31:D31"/>
    <mergeCell ref="A29:D29"/>
    <mergeCell ref="A32:D32"/>
    <mergeCell ref="A35:D3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8"/>
  <sheetViews>
    <sheetView showGridLines="0" zoomScale="75" zoomScaleNormal="75" workbookViewId="0" topLeftCell="A9">
      <selection activeCell="H29" sqref="H29"/>
    </sheetView>
  </sheetViews>
  <sheetFormatPr defaultColWidth="9.00390625" defaultRowHeight="14.25"/>
  <cols>
    <col min="1" max="1" width="9.875" style="25" customWidth="1"/>
    <col min="2" max="12" width="6.125" style="25" customWidth="1"/>
    <col min="13" max="13" width="2.50390625" style="25" customWidth="1"/>
    <col min="14" max="14" width="5.50390625" style="25" customWidth="1"/>
    <col min="15" max="16384" width="9.00390625" style="25" customWidth="1"/>
  </cols>
  <sheetData>
    <row r="1" spans="1:14" ht="18.75">
      <c r="A1" s="107" t="s">
        <v>73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22.5">
      <c r="A2" s="108">
        <f>'表头一次填'!C2</f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20.25">
      <c r="A3" s="109" t="s">
        <v>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5.75" customHeight="1">
      <c r="A4" s="183" t="s">
        <v>24</v>
      </c>
      <c r="B4" s="183"/>
      <c r="C4" s="184">
        <f>'表头一次填'!C3</f>
        <v>0</v>
      </c>
      <c r="D4" s="184"/>
      <c r="E4" s="184"/>
      <c r="F4" s="184"/>
      <c r="G4" s="183" t="s">
        <v>25</v>
      </c>
      <c r="H4" s="183"/>
      <c r="I4" s="183"/>
      <c r="J4" s="184">
        <f>'表头一次填'!C5</f>
        <v>0</v>
      </c>
      <c r="K4" s="184"/>
      <c r="L4" s="184"/>
      <c r="M4" s="184"/>
      <c r="N4" s="184"/>
    </row>
    <row r="5" spans="1:14" ht="15.75" customHeight="1" thickBot="1">
      <c r="A5" s="115" t="s">
        <v>26</v>
      </c>
      <c r="B5" s="115"/>
      <c r="C5" s="185">
        <f>'表头一次填'!C4</f>
        <v>0</v>
      </c>
      <c r="D5" s="185"/>
      <c r="E5" s="185"/>
      <c r="F5" s="185"/>
      <c r="G5" s="115" t="s">
        <v>27</v>
      </c>
      <c r="H5" s="115"/>
      <c r="I5" s="115"/>
      <c r="J5" s="186" t="str">
        <f>'表头一次填'!C6</f>
        <v> </v>
      </c>
      <c r="K5" s="186"/>
      <c r="L5" s="186"/>
      <c r="M5" s="186"/>
      <c r="N5" s="185"/>
    </row>
    <row r="6" spans="1:14" ht="15.75" customHeight="1">
      <c r="A6" s="187" t="s">
        <v>13</v>
      </c>
      <c r="B6" s="188"/>
      <c r="C6" s="189">
        <f>'表头一次填'!C7</f>
        <v>0</v>
      </c>
      <c r="D6" s="190"/>
      <c r="E6" s="190"/>
      <c r="F6" s="191"/>
      <c r="G6" s="188" t="s">
        <v>15</v>
      </c>
      <c r="H6" s="188"/>
      <c r="I6" s="192"/>
      <c r="J6" s="193">
        <f>'表头一次填'!C9</f>
        <v>0</v>
      </c>
      <c r="K6" s="194"/>
      <c r="L6" s="194"/>
      <c r="M6" s="194"/>
      <c r="N6" s="195"/>
    </row>
    <row r="7" spans="1:14" ht="15.75" customHeight="1">
      <c r="A7" s="196" t="s">
        <v>14</v>
      </c>
      <c r="B7" s="197"/>
      <c r="C7" s="198" t="str">
        <f>'表头一次填'!C8</f>
        <v> </v>
      </c>
      <c r="D7" s="198"/>
      <c r="E7" s="198"/>
      <c r="F7" s="198"/>
      <c r="G7" s="197" t="s">
        <v>2</v>
      </c>
      <c r="H7" s="197"/>
      <c r="I7" s="199"/>
      <c r="J7" s="200" t="str">
        <f>INDEX('说明及目录'!D4:D6,MATCH(A1,'说明及目录'!B4:B6))</f>
        <v>JTJ  058-2000</v>
      </c>
      <c r="K7" s="201"/>
      <c r="L7" s="201"/>
      <c r="M7" s="201"/>
      <c r="N7" s="202"/>
    </row>
    <row r="8" spans="1:14" ht="19.5" customHeight="1">
      <c r="A8" s="196" t="s">
        <v>16</v>
      </c>
      <c r="B8" s="197"/>
      <c r="C8" s="203">
        <f>'表头一次填'!C10</f>
        <v>0</v>
      </c>
      <c r="D8" s="198"/>
      <c r="E8" s="198"/>
      <c r="F8" s="198"/>
      <c r="G8" s="197" t="s">
        <v>19</v>
      </c>
      <c r="H8" s="197"/>
      <c r="I8" s="199"/>
      <c r="J8" s="204" t="str">
        <f>'表头一次填'!C13</f>
        <v> </v>
      </c>
      <c r="K8" s="205"/>
      <c r="L8" s="205"/>
      <c r="M8" s="205"/>
      <c r="N8" s="206"/>
    </row>
    <row r="9" spans="1:14" ht="19.5" customHeight="1">
      <c r="A9" s="196" t="s">
        <v>17</v>
      </c>
      <c r="B9" s="197"/>
      <c r="C9" s="207">
        <f>'表头一次填'!C11</f>
        <v>0</v>
      </c>
      <c r="D9" s="208"/>
      <c r="E9" s="208"/>
      <c r="F9" s="209"/>
      <c r="G9" s="197" t="s">
        <v>20</v>
      </c>
      <c r="H9" s="197"/>
      <c r="I9" s="199"/>
      <c r="J9" s="204" t="str">
        <f>'表头一次填'!C14</f>
        <v> </v>
      </c>
      <c r="K9" s="205"/>
      <c r="L9" s="205"/>
      <c r="M9" s="205"/>
      <c r="N9" s="206"/>
    </row>
    <row r="10" spans="1:14" ht="19.5" customHeight="1" thickBot="1">
      <c r="A10" s="210" t="s">
        <v>18</v>
      </c>
      <c r="B10" s="211"/>
      <c r="C10" s="212" t="str">
        <f>'表头一次填'!C12</f>
        <v> </v>
      </c>
      <c r="D10" s="212"/>
      <c r="E10" s="212"/>
      <c r="F10" s="212"/>
      <c r="G10" s="211" t="s">
        <v>21</v>
      </c>
      <c r="H10" s="211"/>
      <c r="I10" s="213"/>
      <c r="J10" s="214" t="str">
        <f>'表头一次填'!C15</f>
        <v> </v>
      </c>
      <c r="K10" s="215"/>
      <c r="L10" s="215"/>
      <c r="M10" s="215"/>
      <c r="N10" s="216"/>
    </row>
    <row r="11" spans="1:14" ht="15.75" customHeight="1" thickBot="1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</row>
    <row r="12" spans="1:14" ht="15" customHeight="1">
      <c r="A12" s="42" t="s">
        <v>74</v>
      </c>
      <c r="B12" s="170" t="s">
        <v>99</v>
      </c>
      <c r="C12" s="171"/>
      <c r="D12" s="171"/>
      <c r="E12" s="171"/>
      <c r="F12" s="171"/>
      <c r="G12" s="171"/>
      <c r="H12" s="172"/>
      <c r="I12" s="168" t="s">
        <v>75</v>
      </c>
      <c r="J12" s="168"/>
      <c r="K12" s="168"/>
      <c r="L12" s="223" t="s">
        <v>76</v>
      </c>
      <c r="M12" s="224"/>
      <c r="N12" s="225"/>
    </row>
    <row r="13" spans="1:14" ht="16.5" customHeight="1">
      <c r="A13" s="43"/>
      <c r="B13" s="53" t="s">
        <v>88</v>
      </c>
      <c r="C13" s="53" t="s">
        <v>82</v>
      </c>
      <c r="D13" s="53" t="s">
        <v>83</v>
      </c>
      <c r="E13" s="53" t="s">
        <v>84</v>
      </c>
      <c r="F13" s="53" t="s">
        <v>85</v>
      </c>
      <c r="G13" s="53" t="s">
        <v>86</v>
      </c>
      <c r="H13" s="53" t="s">
        <v>87</v>
      </c>
      <c r="I13" s="169" t="s">
        <v>79</v>
      </c>
      <c r="J13" s="169" t="s">
        <v>80</v>
      </c>
      <c r="K13" s="169" t="s">
        <v>81</v>
      </c>
      <c r="L13" s="226"/>
      <c r="M13" s="227"/>
      <c r="N13" s="228"/>
    </row>
    <row r="14" spans="1:14" ht="16.5" customHeight="1">
      <c r="A14" s="44"/>
      <c r="B14" s="76" t="s">
        <v>89</v>
      </c>
      <c r="C14" s="76" t="s">
        <v>90</v>
      </c>
      <c r="D14" s="76" t="s">
        <v>91</v>
      </c>
      <c r="E14" s="76" t="s">
        <v>92</v>
      </c>
      <c r="F14" s="76" t="s">
        <v>93</v>
      </c>
      <c r="G14" s="76"/>
      <c r="H14" s="76"/>
      <c r="I14" s="169"/>
      <c r="J14" s="169"/>
      <c r="K14" s="169"/>
      <c r="L14" s="226"/>
      <c r="M14" s="227"/>
      <c r="N14" s="228"/>
    </row>
    <row r="15" spans="1:14" ht="16.5" customHeight="1">
      <c r="A15" s="45" t="s">
        <v>77</v>
      </c>
      <c r="B15" s="83">
        <f>100-SUM(C15:H15)</f>
        <v>28.700000000000003</v>
      </c>
      <c r="C15" s="83">
        <v>20.2</v>
      </c>
      <c r="D15" s="83">
        <v>20.1</v>
      </c>
      <c r="E15" s="83">
        <v>13.6</v>
      </c>
      <c r="F15" s="83">
        <v>17.4</v>
      </c>
      <c r="G15" s="83"/>
      <c r="H15" s="83"/>
      <c r="I15" s="169"/>
      <c r="J15" s="169"/>
      <c r="K15" s="169"/>
      <c r="L15" s="66" t="s">
        <v>95</v>
      </c>
      <c r="M15" s="54" t="s">
        <v>78</v>
      </c>
      <c r="N15" s="67" t="s">
        <v>96</v>
      </c>
    </row>
    <row r="16" spans="1:14" s="52" customFormat="1" ht="12">
      <c r="A16" s="77">
        <v>37.5</v>
      </c>
      <c r="B16" s="78"/>
      <c r="C16" s="78"/>
      <c r="D16" s="78"/>
      <c r="E16" s="78"/>
      <c r="F16" s="78"/>
      <c r="G16" s="78"/>
      <c r="H16" s="78"/>
      <c r="I16" s="55">
        <f>ROUND(B16*$B$15/100+C16*$C$15/100+D16*$D$15/100+E16*$E$15/100+F16*$F$15/100+G16*$G$15/100+H16*$H$15/100,1)</f>
        <v>0</v>
      </c>
      <c r="J16" s="56">
        <f>I16</f>
        <v>0</v>
      </c>
      <c r="K16" s="56">
        <f aca="true" t="shared" si="0" ref="K16:K30">100-J16</f>
        <v>100</v>
      </c>
      <c r="L16" s="73">
        <v>100</v>
      </c>
      <c r="M16" s="71" t="s">
        <v>78</v>
      </c>
      <c r="N16" s="74">
        <v>100</v>
      </c>
    </row>
    <row r="17" spans="1:14" s="52" customFormat="1" ht="12">
      <c r="A17" s="79">
        <v>31.5</v>
      </c>
      <c r="B17" s="78">
        <v>40</v>
      </c>
      <c r="C17" s="78"/>
      <c r="D17" s="78"/>
      <c r="E17" s="78"/>
      <c r="F17" s="78"/>
      <c r="G17" s="78"/>
      <c r="H17" s="78"/>
      <c r="I17" s="55">
        <f aca="true" t="shared" si="1" ref="I17:I30">ROUND(B17*$B$15/100+C17*$C$15/100+D17*$D$15/100+E17*$E$15/100+F17*$F$15/100+G17*$G$15/100+H17*$H$15/100,1)</f>
        <v>11.5</v>
      </c>
      <c r="J17" s="56">
        <f>I17+J16</f>
        <v>11.5</v>
      </c>
      <c r="K17" s="56">
        <f t="shared" si="0"/>
        <v>88.5</v>
      </c>
      <c r="L17" s="73">
        <v>85</v>
      </c>
      <c r="M17" s="71" t="s">
        <v>78</v>
      </c>
      <c r="N17" s="74">
        <v>92</v>
      </c>
    </row>
    <row r="18" spans="1:14" s="52" customFormat="1" ht="12">
      <c r="A18" s="79">
        <v>26.5</v>
      </c>
      <c r="B18" s="78">
        <v>30</v>
      </c>
      <c r="C18" s="78"/>
      <c r="D18" s="78"/>
      <c r="E18" s="78"/>
      <c r="F18" s="78"/>
      <c r="G18" s="78"/>
      <c r="H18" s="78"/>
      <c r="I18" s="55">
        <f t="shared" si="1"/>
        <v>8.6</v>
      </c>
      <c r="J18" s="56">
        <f aca="true" t="shared" si="2" ref="J18:J29">I18+J17</f>
        <v>20.1</v>
      </c>
      <c r="K18" s="56">
        <f t="shared" si="0"/>
        <v>79.9</v>
      </c>
      <c r="L18" s="73">
        <v>75</v>
      </c>
      <c r="M18" s="71" t="s">
        <v>78</v>
      </c>
      <c r="N18" s="74">
        <v>85</v>
      </c>
    </row>
    <row r="19" spans="1:14" s="52" customFormat="1" ht="12">
      <c r="A19" s="79">
        <v>19</v>
      </c>
      <c r="B19" s="78">
        <v>20</v>
      </c>
      <c r="C19" s="78">
        <v>20</v>
      </c>
      <c r="D19" s="78"/>
      <c r="E19" s="78"/>
      <c r="F19" s="78"/>
      <c r="G19" s="78"/>
      <c r="H19" s="78"/>
      <c r="I19" s="55">
        <f t="shared" si="1"/>
        <v>9.8</v>
      </c>
      <c r="J19" s="56">
        <f t="shared" si="2"/>
        <v>29.900000000000002</v>
      </c>
      <c r="K19" s="56">
        <f t="shared" si="0"/>
        <v>70.1</v>
      </c>
      <c r="L19" s="73">
        <v>65</v>
      </c>
      <c r="M19" s="71" t="s">
        <v>78</v>
      </c>
      <c r="N19" s="74">
        <v>75</v>
      </c>
    </row>
    <row r="20" spans="1:14" s="52" customFormat="1" ht="12">
      <c r="A20" s="79">
        <v>16</v>
      </c>
      <c r="B20" s="78">
        <v>10</v>
      </c>
      <c r="C20" s="78">
        <v>40</v>
      </c>
      <c r="D20" s="78"/>
      <c r="E20" s="78"/>
      <c r="F20" s="78"/>
      <c r="G20" s="78"/>
      <c r="H20" s="78"/>
      <c r="I20" s="55">
        <f t="shared" si="1"/>
        <v>11</v>
      </c>
      <c r="J20" s="56">
        <f t="shared" si="2"/>
        <v>40.900000000000006</v>
      </c>
      <c r="K20" s="56">
        <f t="shared" si="0"/>
        <v>59.099999999999994</v>
      </c>
      <c r="L20" s="73">
        <v>55</v>
      </c>
      <c r="M20" s="71" t="s">
        <v>78</v>
      </c>
      <c r="N20" s="74">
        <v>65</v>
      </c>
    </row>
    <row r="21" spans="1:14" s="52" customFormat="1" ht="12">
      <c r="A21" s="79">
        <v>13.2</v>
      </c>
      <c r="B21" s="78"/>
      <c r="C21" s="78">
        <v>20</v>
      </c>
      <c r="D21" s="78">
        <v>20</v>
      </c>
      <c r="E21" s="78"/>
      <c r="F21" s="78"/>
      <c r="G21" s="78"/>
      <c r="H21" s="78"/>
      <c r="I21" s="55">
        <f t="shared" si="1"/>
        <v>8.1</v>
      </c>
      <c r="J21" s="56">
        <f t="shared" si="2"/>
        <v>49.00000000000001</v>
      </c>
      <c r="K21" s="56">
        <f t="shared" si="0"/>
        <v>50.99999999999999</v>
      </c>
      <c r="L21" s="73">
        <v>45</v>
      </c>
      <c r="M21" s="71" t="s">
        <v>108</v>
      </c>
      <c r="N21" s="74">
        <v>55</v>
      </c>
    </row>
    <row r="22" spans="1:14" s="52" customFormat="1" ht="12">
      <c r="A22" s="79">
        <v>9.5</v>
      </c>
      <c r="B22" s="78"/>
      <c r="C22" s="78">
        <v>10</v>
      </c>
      <c r="D22" s="78">
        <v>40</v>
      </c>
      <c r="E22" s="78"/>
      <c r="F22" s="78"/>
      <c r="G22" s="78"/>
      <c r="H22" s="78"/>
      <c r="I22" s="55">
        <f t="shared" si="1"/>
        <v>10.1</v>
      </c>
      <c r="J22" s="56">
        <f t="shared" si="2"/>
        <v>59.10000000000001</v>
      </c>
      <c r="K22" s="56">
        <f t="shared" si="0"/>
        <v>40.89999999999999</v>
      </c>
      <c r="L22" s="73">
        <v>38</v>
      </c>
      <c r="M22" s="71" t="s">
        <v>108</v>
      </c>
      <c r="N22" s="74">
        <v>48</v>
      </c>
    </row>
    <row r="23" spans="1:14" s="52" customFormat="1" ht="12">
      <c r="A23" s="79">
        <v>4.75</v>
      </c>
      <c r="B23" s="78"/>
      <c r="C23" s="78">
        <v>10</v>
      </c>
      <c r="D23" s="78">
        <v>20</v>
      </c>
      <c r="E23" s="78"/>
      <c r="F23" s="78"/>
      <c r="G23" s="78"/>
      <c r="H23" s="78"/>
      <c r="I23" s="55">
        <f t="shared" si="1"/>
        <v>6</v>
      </c>
      <c r="J23" s="56">
        <f t="shared" si="2"/>
        <v>65.10000000000001</v>
      </c>
      <c r="K23" s="56">
        <f t="shared" si="0"/>
        <v>34.89999999999999</v>
      </c>
      <c r="L23" s="73">
        <v>30</v>
      </c>
      <c r="M23" s="71" t="s">
        <v>108</v>
      </c>
      <c r="N23" s="74">
        <v>40</v>
      </c>
    </row>
    <row r="24" spans="1:14" s="52" customFormat="1" ht="12">
      <c r="A24" s="79">
        <v>2.36</v>
      </c>
      <c r="B24" s="78"/>
      <c r="C24" s="78"/>
      <c r="D24" s="78">
        <v>10</v>
      </c>
      <c r="E24" s="78">
        <v>20</v>
      </c>
      <c r="F24" s="78"/>
      <c r="G24" s="78"/>
      <c r="H24" s="78"/>
      <c r="I24" s="55">
        <f t="shared" si="1"/>
        <v>4.7</v>
      </c>
      <c r="J24" s="56">
        <f t="shared" si="2"/>
        <v>69.80000000000001</v>
      </c>
      <c r="K24" s="56">
        <f t="shared" si="0"/>
        <v>30.19999999999999</v>
      </c>
      <c r="L24" s="73">
        <v>25</v>
      </c>
      <c r="M24" s="71" t="s">
        <v>108</v>
      </c>
      <c r="N24" s="74">
        <v>35</v>
      </c>
    </row>
    <row r="25" spans="1:14" s="52" customFormat="1" ht="12">
      <c r="A25" s="79">
        <v>1.18</v>
      </c>
      <c r="B25" s="78"/>
      <c r="C25" s="78"/>
      <c r="D25" s="78">
        <v>10</v>
      </c>
      <c r="E25" s="78">
        <v>40</v>
      </c>
      <c r="F25" s="78"/>
      <c r="G25" s="78"/>
      <c r="H25" s="78"/>
      <c r="I25" s="55">
        <f t="shared" si="1"/>
        <v>7.5</v>
      </c>
      <c r="J25" s="56">
        <f t="shared" si="2"/>
        <v>77.30000000000001</v>
      </c>
      <c r="K25" s="56">
        <f t="shared" si="0"/>
        <v>22.69999999999999</v>
      </c>
      <c r="L25" s="73">
        <v>20</v>
      </c>
      <c r="M25" s="71" t="s">
        <v>108</v>
      </c>
      <c r="N25" s="74">
        <v>30</v>
      </c>
    </row>
    <row r="26" spans="1:14" s="52" customFormat="1" ht="12">
      <c r="A26" s="79">
        <v>0.6</v>
      </c>
      <c r="B26" s="78"/>
      <c r="C26" s="78"/>
      <c r="D26" s="78"/>
      <c r="E26" s="78">
        <v>20</v>
      </c>
      <c r="F26" s="78"/>
      <c r="G26" s="78"/>
      <c r="H26" s="78"/>
      <c r="I26" s="55">
        <f t="shared" si="1"/>
        <v>2.7</v>
      </c>
      <c r="J26" s="56">
        <f t="shared" si="2"/>
        <v>80.00000000000001</v>
      </c>
      <c r="K26" s="56">
        <f t="shared" si="0"/>
        <v>19.999999999999986</v>
      </c>
      <c r="L26" s="73">
        <v>15</v>
      </c>
      <c r="M26" s="71" t="s">
        <v>108</v>
      </c>
      <c r="N26" s="74">
        <v>25</v>
      </c>
    </row>
    <row r="27" spans="1:14" s="52" customFormat="1" ht="12">
      <c r="A27" s="79">
        <v>0.3</v>
      </c>
      <c r="B27" s="78"/>
      <c r="C27" s="78"/>
      <c r="D27" s="78"/>
      <c r="E27" s="78">
        <v>20</v>
      </c>
      <c r="F27" s="78">
        <v>20</v>
      </c>
      <c r="G27" s="78"/>
      <c r="H27" s="78"/>
      <c r="I27" s="55">
        <f t="shared" si="1"/>
        <v>6.2</v>
      </c>
      <c r="J27" s="56">
        <f t="shared" si="2"/>
        <v>86.20000000000002</v>
      </c>
      <c r="K27" s="56">
        <f t="shared" si="0"/>
        <v>13.799999999999983</v>
      </c>
      <c r="L27" s="73">
        <v>10</v>
      </c>
      <c r="M27" s="71" t="s">
        <v>108</v>
      </c>
      <c r="N27" s="74">
        <v>18</v>
      </c>
    </row>
    <row r="28" spans="1:14" s="52" customFormat="1" ht="12">
      <c r="A28" s="79">
        <v>0.15</v>
      </c>
      <c r="B28" s="78"/>
      <c r="C28" s="78"/>
      <c r="D28" s="78"/>
      <c r="E28" s="78"/>
      <c r="F28" s="78">
        <v>30</v>
      </c>
      <c r="G28" s="78"/>
      <c r="H28" s="78"/>
      <c r="I28" s="55">
        <f t="shared" si="1"/>
        <v>5.2</v>
      </c>
      <c r="J28" s="56">
        <f t="shared" si="2"/>
        <v>91.40000000000002</v>
      </c>
      <c r="K28" s="56">
        <f t="shared" si="0"/>
        <v>8.59999999999998</v>
      </c>
      <c r="L28" s="73">
        <v>5</v>
      </c>
      <c r="M28" s="71" t="s">
        <v>108</v>
      </c>
      <c r="N28" s="74">
        <v>12</v>
      </c>
    </row>
    <row r="29" spans="1:14" s="52" customFormat="1" ht="12">
      <c r="A29" s="79">
        <v>0.075</v>
      </c>
      <c r="B29" s="78"/>
      <c r="C29" s="78"/>
      <c r="D29" s="78"/>
      <c r="E29" s="78"/>
      <c r="F29" s="78">
        <v>40</v>
      </c>
      <c r="G29" s="78"/>
      <c r="H29" s="78"/>
      <c r="I29" s="55">
        <f t="shared" si="1"/>
        <v>7</v>
      </c>
      <c r="J29" s="56">
        <f t="shared" si="2"/>
        <v>98.40000000000002</v>
      </c>
      <c r="K29" s="56">
        <f t="shared" si="0"/>
        <v>1.59999999999998</v>
      </c>
      <c r="L29" s="73">
        <v>0</v>
      </c>
      <c r="M29" s="71" t="s">
        <v>108</v>
      </c>
      <c r="N29" s="74">
        <v>5</v>
      </c>
    </row>
    <row r="30" spans="1:14" s="52" customFormat="1" ht="12.75" thickBot="1">
      <c r="A30" s="80">
        <v>0</v>
      </c>
      <c r="B30" s="81"/>
      <c r="C30" s="81"/>
      <c r="D30" s="81"/>
      <c r="E30" s="81"/>
      <c r="F30" s="78">
        <v>10</v>
      </c>
      <c r="G30" s="81"/>
      <c r="H30" s="81"/>
      <c r="I30" s="55">
        <f t="shared" si="1"/>
        <v>1.7</v>
      </c>
      <c r="J30" s="56">
        <v>100</v>
      </c>
      <c r="K30" s="68">
        <f t="shared" si="0"/>
        <v>0</v>
      </c>
      <c r="L30" s="73">
        <v>0</v>
      </c>
      <c r="M30" s="72" t="s">
        <v>108</v>
      </c>
      <c r="N30" s="75">
        <v>0</v>
      </c>
    </row>
    <row r="31" spans="1:14" s="52" customFormat="1" ht="14.25" customHeight="1">
      <c r="A31" s="173" t="s">
        <v>94</v>
      </c>
      <c r="B31" s="174"/>
      <c r="C31" s="174"/>
      <c r="D31" s="175"/>
      <c r="E31" s="58"/>
      <c r="F31" s="59"/>
      <c r="G31" s="59"/>
      <c r="H31" s="59"/>
      <c r="I31" s="59"/>
      <c r="J31" s="59"/>
      <c r="K31" s="59"/>
      <c r="L31" s="59"/>
      <c r="M31" s="59"/>
      <c r="N31" s="60"/>
    </row>
    <row r="32" spans="1:14" ht="14.25">
      <c r="A32" s="176"/>
      <c r="B32" s="177"/>
      <c r="C32" s="177"/>
      <c r="D32" s="178"/>
      <c r="E32" s="61"/>
      <c r="F32" s="57"/>
      <c r="G32" s="57"/>
      <c r="H32" s="57"/>
      <c r="I32" s="57"/>
      <c r="J32" s="57"/>
      <c r="K32" s="57"/>
      <c r="L32" s="57"/>
      <c r="M32" s="57"/>
      <c r="N32" s="62"/>
    </row>
    <row r="33" spans="1:14" ht="14.25">
      <c r="A33" s="69"/>
      <c r="B33" s="179" t="s">
        <v>97</v>
      </c>
      <c r="C33" s="179"/>
      <c r="D33" s="180"/>
      <c r="E33" s="61"/>
      <c r="F33" s="57"/>
      <c r="G33" s="57"/>
      <c r="H33" s="57"/>
      <c r="I33" s="57"/>
      <c r="J33" s="57"/>
      <c r="K33" s="57"/>
      <c r="L33" s="57"/>
      <c r="M33" s="57"/>
      <c r="N33" s="62"/>
    </row>
    <row r="34" spans="1:14" ht="15.75" customHeight="1">
      <c r="A34" s="70"/>
      <c r="B34" s="181" t="s">
        <v>97</v>
      </c>
      <c r="C34" s="181"/>
      <c r="D34" s="182"/>
      <c r="E34" s="61"/>
      <c r="F34" s="57"/>
      <c r="G34" s="57"/>
      <c r="H34" s="57"/>
      <c r="I34" s="57"/>
      <c r="J34" s="57"/>
      <c r="K34" s="57"/>
      <c r="L34" s="57"/>
      <c r="M34" s="57"/>
      <c r="N34" s="62"/>
    </row>
    <row r="35" spans="1:14" ht="15.75" customHeight="1">
      <c r="A35" s="70"/>
      <c r="B35" s="181" t="s">
        <v>97</v>
      </c>
      <c r="C35" s="181"/>
      <c r="D35" s="182"/>
      <c r="E35" s="61"/>
      <c r="F35" s="57"/>
      <c r="G35" s="57"/>
      <c r="H35" s="57"/>
      <c r="I35" s="57"/>
      <c r="J35" s="57"/>
      <c r="K35" s="57"/>
      <c r="L35" s="57"/>
      <c r="M35" s="57"/>
      <c r="N35" s="62"/>
    </row>
    <row r="36" spans="1:14" ht="14.25" customHeight="1">
      <c r="A36" s="217" t="s">
        <v>98</v>
      </c>
      <c r="B36" s="218"/>
      <c r="C36" s="218"/>
      <c r="D36" s="219"/>
      <c r="E36" s="61"/>
      <c r="F36" s="57"/>
      <c r="G36" s="57"/>
      <c r="H36" s="57"/>
      <c r="I36" s="57"/>
      <c r="J36" s="57"/>
      <c r="K36" s="57"/>
      <c r="L36" s="57"/>
      <c r="M36" s="57"/>
      <c r="N36" s="62"/>
    </row>
    <row r="37" spans="1:14" ht="14.25">
      <c r="A37" s="217"/>
      <c r="B37" s="218"/>
      <c r="C37" s="218"/>
      <c r="D37" s="219"/>
      <c r="E37" s="61"/>
      <c r="F37" s="57"/>
      <c r="G37" s="57"/>
      <c r="H37" s="57"/>
      <c r="I37" s="57"/>
      <c r="J37" s="57"/>
      <c r="K37" s="57"/>
      <c r="L37" s="57"/>
      <c r="M37" s="57"/>
      <c r="N37" s="62"/>
    </row>
    <row r="38" spans="1:14" ht="14.25">
      <c r="A38" s="217"/>
      <c r="B38" s="218"/>
      <c r="C38" s="218"/>
      <c r="D38" s="219"/>
      <c r="E38" s="61"/>
      <c r="F38" s="57"/>
      <c r="G38" s="57"/>
      <c r="H38" s="57"/>
      <c r="I38" s="57"/>
      <c r="J38" s="57"/>
      <c r="K38" s="57"/>
      <c r="L38" s="57"/>
      <c r="M38" s="57"/>
      <c r="N38" s="62"/>
    </row>
    <row r="39" spans="1:14" ht="14.25">
      <c r="A39" s="217"/>
      <c r="B39" s="218"/>
      <c r="C39" s="218"/>
      <c r="D39" s="219"/>
      <c r="E39" s="61"/>
      <c r="F39" s="57"/>
      <c r="G39" s="57"/>
      <c r="H39" s="57"/>
      <c r="I39" s="57"/>
      <c r="J39" s="57"/>
      <c r="K39" s="57"/>
      <c r="L39" s="57"/>
      <c r="M39" s="57"/>
      <c r="N39" s="62"/>
    </row>
    <row r="40" spans="1:14" ht="14.25">
      <c r="A40" s="217"/>
      <c r="B40" s="218"/>
      <c r="C40" s="218"/>
      <c r="D40" s="219"/>
      <c r="E40" s="61"/>
      <c r="F40" s="57"/>
      <c r="G40" s="57"/>
      <c r="H40" s="57"/>
      <c r="I40" s="57"/>
      <c r="J40" s="57"/>
      <c r="K40" s="57"/>
      <c r="L40" s="57"/>
      <c r="M40" s="57"/>
      <c r="N40" s="62"/>
    </row>
    <row r="41" spans="1:14" ht="14.25">
      <c r="A41" s="217"/>
      <c r="B41" s="218"/>
      <c r="C41" s="218"/>
      <c r="D41" s="219"/>
      <c r="E41" s="61"/>
      <c r="F41" s="57"/>
      <c r="G41" s="57"/>
      <c r="H41" s="57"/>
      <c r="I41" s="57"/>
      <c r="J41" s="57"/>
      <c r="K41" s="57"/>
      <c r="L41" s="57"/>
      <c r="M41" s="57"/>
      <c r="N41" s="62"/>
    </row>
    <row r="42" spans="1:14" ht="14.25">
      <c r="A42" s="217"/>
      <c r="B42" s="218"/>
      <c r="C42" s="218"/>
      <c r="D42" s="219"/>
      <c r="E42" s="61"/>
      <c r="F42" s="57"/>
      <c r="G42" s="57"/>
      <c r="H42" s="57"/>
      <c r="I42" s="57"/>
      <c r="J42" s="57"/>
      <c r="K42" s="57"/>
      <c r="L42" s="57"/>
      <c r="M42" s="57"/>
      <c r="N42" s="62"/>
    </row>
    <row r="43" spans="1:14" ht="14.25">
      <c r="A43" s="217"/>
      <c r="B43" s="218"/>
      <c r="C43" s="218"/>
      <c r="D43" s="219"/>
      <c r="E43" s="61"/>
      <c r="F43" s="57"/>
      <c r="G43" s="57"/>
      <c r="H43" s="57"/>
      <c r="I43" s="57"/>
      <c r="J43" s="57"/>
      <c r="K43" s="57"/>
      <c r="L43" s="57"/>
      <c r="M43" s="57"/>
      <c r="N43" s="62"/>
    </row>
    <row r="44" spans="1:14" ht="14.25">
      <c r="A44" s="217"/>
      <c r="B44" s="218"/>
      <c r="C44" s="218"/>
      <c r="D44" s="219"/>
      <c r="E44" s="61"/>
      <c r="F44" s="57"/>
      <c r="G44" s="57"/>
      <c r="H44" s="57"/>
      <c r="I44" s="57"/>
      <c r="J44" s="57"/>
      <c r="K44" s="57"/>
      <c r="L44" s="57"/>
      <c r="M44" s="57"/>
      <c r="N44" s="62"/>
    </row>
    <row r="45" spans="1:14" ht="14.25">
      <c r="A45" s="217"/>
      <c r="B45" s="218"/>
      <c r="C45" s="218"/>
      <c r="D45" s="219"/>
      <c r="E45" s="61"/>
      <c r="F45" s="57"/>
      <c r="G45" s="57"/>
      <c r="H45" s="57"/>
      <c r="I45" s="57"/>
      <c r="J45" s="57"/>
      <c r="K45" s="57"/>
      <c r="L45" s="57"/>
      <c r="M45" s="57"/>
      <c r="N45" s="62"/>
    </row>
    <row r="46" spans="1:14" ht="14.25">
      <c r="A46" s="217"/>
      <c r="B46" s="218"/>
      <c r="C46" s="218"/>
      <c r="D46" s="219"/>
      <c r="E46" s="61"/>
      <c r="F46" s="57"/>
      <c r="G46" s="57"/>
      <c r="H46" s="57"/>
      <c r="I46" s="57"/>
      <c r="J46" s="57"/>
      <c r="K46" s="57"/>
      <c r="L46" s="57"/>
      <c r="M46" s="57"/>
      <c r="N46" s="62"/>
    </row>
    <row r="47" spans="1:14" ht="15" thickBot="1">
      <c r="A47" s="220"/>
      <c r="B47" s="221"/>
      <c r="C47" s="221"/>
      <c r="D47" s="222"/>
      <c r="E47" s="63"/>
      <c r="F47" s="64"/>
      <c r="G47" s="64"/>
      <c r="H47" s="64"/>
      <c r="I47" s="64"/>
      <c r="J47" s="64"/>
      <c r="K47" s="64"/>
      <c r="L47" s="64"/>
      <c r="M47" s="64"/>
      <c r="N47" s="65"/>
    </row>
    <row r="48" spans="1:10" ht="14.25">
      <c r="A48" s="102" t="s">
        <v>48</v>
      </c>
      <c r="B48" s="102"/>
      <c r="C48" s="33"/>
      <c r="D48" s="33"/>
      <c r="E48" s="33"/>
      <c r="F48" s="33"/>
      <c r="G48" s="102" t="s">
        <v>49</v>
      </c>
      <c r="H48" s="102"/>
      <c r="I48" s="102"/>
      <c r="J48" s="102"/>
    </row>
  </sheetData>
  <sheetProtection sheet="1" objects="1" scenarios="1"/>
  <mergeCells count="45">
    <mergeCell ref="A36:D47"/>
    <mergeCell ref="B35:D35"/>
    <mergeCell ref="L12:N14"/>
    <mergeCell ref="A11:N11"/>
    <mergeCell ref="A10:B10"/>
    <mergeCell ref="C10:F10"/>
    <mergeCell ref="G10:I10"/>
    <mergeCell ref="J10:N10"/>
    <mergeCell ref="A9:B9"/>
    <mergeCell ref="C9:F9"/>
    <mergeCell ref="G9:I9"/>
    <mergeCell ref="J9:N9"/>
    <mergeCell ref="A8:B8"/>
    <mergeCell ref="C8:F8"/>
    <mergeCell ref="G8:I8"/>
    <mergeCell ref="J8:N8"/>
    <mergeCell ref="A7:B7"/>
    <mergeCell ref="C7:F7"/>
    <mergeCell ref="G7:I7"/>
    <mergeCell ref="J7:N7"/>
    <mergeCell ref="A6:B6"/>
    <mergeCell ref="C6:F6"/>
    <mergeCell ref="G6:I6"/>
    <mergeCell ref="J6:N6"/>
    <mergeCell ref="A5:B5"/>
    <mergeCell ref="C5:F5"/>
    <mergeCell ref="G5:I5"/>
    <mergeCell ref="J5:N5"/>
    <mergeCell ref="A1:N1"/>
    <mergeCell ref="A2:N2"/>
    <mergeCell ref="A3:N3"/>
    <mergeCell ref="A4:B4"/>
    <mergeCell ref="C4:F4"/>
    <mergeCell ref="G4:I4"/>
    <mergeCell ref="J4:N4"/>
    <mergeCell ref="A48:B48"/>
    <mergeCell ref="G48:J48"/>
    <mergeCell ref="I12:K12"/>
    <mergeCell ref="I13:I15"/>
    <mergeCell ref="J13:J15"/>
    <mergeCell ref="K13:K15"/>
    <mergeCell ref="B12:H12"/>
    <mergeCell ref="A31:D32"/>
    <mergeCell ref="B33:D33"/>
    <mergeCell ref="B34:D34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8"/>
  <sheetViews>
    <sheetView showGridLines="0" tabSelected="1" zoomScale="75" zoomScaleNormal="75" workbookViewId="0" topLeftCell="A15">
      <selection activeCell="H25" sqref="H25"/>
    </sheetView>
  </sheetViews>
  <sheetFormatPr defaultColWidth="9.00390625" defaultRowHeight="14.25"/>
  <cols>
    <col min="1" max="1" width="9.875" style="25" customWidth="1"/>
    <col min="2" max="12" width="6.125" style="25" customWidth="1"/>
    <col min="13" max="13" width="2.50390625" style="25" customWidth="1"/>
    <col min="14" max="14" width="5.50390625" style="25" customWidth="1"/>
    <col min="15" max="16384" width="9.00390625" style="25" customWidth="1"/>
  </cols>
  <sheetData>
    <row r="1" spans="1:14" ht="18.75">
      <c r="A1" s="107" t="s">
        <v>109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22.5">
      <c r="A2" s="108">
        <f>'表头一次填'!C2</f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20.25">
      <c r="A3" s="109" t="s">
        <v>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5.75" customHeight="1">
      <c r="A4" s="183" t="s">
        <v>110</v>
      </c>
      <c r="B4" s="183"/>
      <c r="C4" s="184">
        <f>'表头一次填'!C3</f>
        <v>0</v>
      </c>
      <c r="D4" s="184"/>
      <c r="E4" s="184"/>
      <c r="F4" s="184"/>
      <c r="G4" s="183" t="s">
        <v>111</v>
      </c>
      <c r="H4" s="183"/>
      <c r="I4" s="183"/>
      <c r="J4" s="184">
        <f>'表头一次填'!C5</f>
        <v>0</v>
      </c>
      <c r="K4" s="184"/>
      <c r="L4" s="184"/>
      <c r="M4" s="184"/>
      <c r="N4" s="184"/>
    </row>
    <row r="5" spans="1:14" ht="15.75" customHeight="1" thickBot="1">
      <c r="A5" s="115" t="s">
        <v>112</v>
      </c>
      <c r="B5" s="115"/>
      <c r="C5" s="185">
        <f>'表头一次填'!C4</f>
        <v>0</v>
      </c>
      <c r="D5" s="185"/>
      <c r="E5" s="185"/>
      <c r="F5" s="185"/>
      <c r="G5" s="115" t="s">
        <v>113</v>
      </c>
      <c r="H5" s="115"/>
      <c r="I5" s="115"/>
      <c r="J5" s="186" t="str">
        <f>'表头一次填'!C6</f>
        <v> </v>
      </c>
      <c r="K5" s="186"/>
      <c r="L5" s="186"/>
      <c r="M5" s="186"/>
      <c r="N5" s="185"/>
    </row>
    <row r="6" spans="1:14" ht="15.75" customHeight="1">
      <c r="A6" s="187" t="s">
        <v>114</v>
      </c>
      <c r="B6" s="188"/>
      <c r="C6" s="189">
        <f>'表头一次填'!C7</f>
        <v>0</v>
      </c>
      <c r="D6" s="190"/>
      <c r="E6" s="190"/>
      <c r="F6" s="191"/>
      <c r="G6" s="188" t="s">
        <v>115</v>
      </c>
      <c r="H6" s="188"/>
      <c r="I6" s="192"/>
      <c r="J6" s="193">
        <f>'表头一次填'!C9</f>
        <v>0</v>
      </c>
      <c r="K6" s="194"/>
      <c r="L6" s="194"/>
      <c r="M6" s="194"/>
      <c r="N6" s="195"/>
    </row>
    <row r="7" spans="1:14" ht="15.75" customHeight="1">
      <c r="A7" s="196" t="s">
        <v>116</v>
      </c>
      <c r="B7" s="197"/>
      <c r="C7" s="198" t="str">
        <f>'表头一次填'!C8</f>
        <v> </v>
      </c>
      <c r="D7" s="198"/>
      <c r="E7" s="198"/>
      <c r="F7" s="198"/>
      <c r="G7" s="197" t="s">
        <v>117</v>
      </c>
      <c r="H7" s="197"/>
      <c r="I7" s="199"/>
      <c r="J7" s="200" t="str">
        <f>INDEX('说明及目录'!D4:D6,MATCH(A1,'说明及目录'!B4:B6))</f>
        <v>JTJ  058-2000</v>
      </c>
      <c r="K7" s="201"/>
      <c r="L7" s="201"/>
      <c r="M7" s="201"/>
      <c r="N7" s="202"/>
    </row>
    <row r="8" spans="1:14" ht="19.5" customHeight="1">
      <c r="A8" s="196" t="s">
        <v>118</v>
      </c>
      <c r="B8" s="197"/>
      <c r="C8" s="203">
        <f>'表头一次填'!C10</f>
        <v>0</v>
      </c>
      <c r="D8" s="198"/>
      <c r="E8" s="198"/>
      <c r="F8" s="198"/>
      <c r="G8" s="197" t="s">
        <v>119</v>
      </c>
      <c r="H8" s="197"/>
      <c r="I8" s="199"/>
      <c r="J8" s="204" t="str">
        <f>'表头一次填'!C13</f>
        <v> </v>
      </c>
      <c r="K8" s="205"/>
      <c r="L8" s="205"/>
      <c r="M8" s="205"/>
      <c r="N8" s="206"/>
    </row>
    <row r="9" spans="1:14" ht="19.5" customHeight="1">
      <c r="A9" s="196" t="s">
        <v>120</v>
      </c>
      <c r="B9" s="197"/>
      <c r="C9" s="207">
        <f>'表头一次填'!C11</f>
        <v>0</v>
      </c>
      <c r="D9" s="208"/>
      <c r="E9" s="208"/>
      <c r="F9" s="209"/>
      <c r="G9" s="197" t="s">
        <v>121</v>
      </c>
      <c r="H9" s="197"/>
      <c r="I9" s="199"/>
      <c r="J9" s="204" t="str">
        <f>'表头一次填'!C14</f>
        <v> </v>
      </c>
      <c r="K9" s="205"/>
      <c r="L9" s="205"/>
      <c r="M9" s="205"/>
      <c r="N9" s="206"/>
    </row>
    <row r="10" spans="1:14" ht="19.5" customHeight="1" thickBot="1">
      <c r="A10" s="210" t="s">
        <v>122</v>
      </c>
      <c r="B10" s="211"/>
      <c r="C10" s="212" t="str">
        <f>'表头一次填'!C12</f>
        <v> </v>
      </c>
      <c r="D10" s="212"/>
      <c r="E10" s="212"/>
      <c r="F10" s="212"/>
      <c r="G10" s="211" t="s">
        <v>123</v>
      </c>
      <c r="H10" s="211"/>
      <c r="I10" s="213"/>
      <c r="J10" s="214" t="str">
        <f>'表头一次填'!C15</f>
        <v> </v>
      </c>
      <c r="K10" s="215"/>
      <c r="L10" s="215"/>
      <c r="M10" s="215"/>
      <c r="N10" s="216"/>
    </row>
    <row r="11" spans="1:14" ht="15.75" customHeight="1" thickBot="1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</row>
    <row r="12" spans="1:14" ht="15" customHeight="1">
      <c r="A12" s="42" t="s">
        <v>124</v>
      </c>
      <c r="B12" s="170" t="s">
        <v>125</v>
      </c>
      <c r="C12" s="171"/>
      <c r="D12" s="171"/>
      <c r="E12" s="171"/>
      <c r="F12" s="171"/>
      <c r="G12" s="171"/>
      <c r="H12" s="172"/>
      <c r="I12" s="168" t="s">
        <v>126</v>
      </c>
      <c r="J12" s="168"/>
      <c r="K12" s="168"/>
      <c r="L12" s="223" t="s">
        <v>127</v>
      </c>
      <c r="M12" s="224"/>
      <c r="N12" s="225"/>
    </row>
    <row r="13" spans="1:14" ht="16.5" customHeight="1">
      <c r="A13" s="43"/>
      <c r="B13" s="53" t="s">
        <v>128</v>
      </c>
      <c r="C13" s="53" t="s">
        <v>82</v>
      </c>
      <c r="D13" s="53" t="s">
        <v>83</v>
      </c>
      <c r="E13" s="53" t="s">
        <v>84</v>
      </c>
      <c r="F13" s="53" t="s">
        <v>85</v>
      </c>
      <c r="G13" s="53" t="s">
        <v>86</v>
      </c>
      <c r="H13" s="53" t="s">
        <v>87</v>
      </c>
      <c r="I13" s="169" t="s">
        <v>129</v>
      </c>
      <c r="J13" s="169" t="s">
        <v>130</v>
      </c>
      <c r="K13" s="169" t="s">
        <v>131</v>
      </c>
      <c r="L13" s="226"/>
      <c r="M13" s="227"/>
      <c r="N13" s="228"/>
    </row>
    <row r="14" spans="1:14" ht="16.5" customHeight="1">
      <c r="A14" s="44"/>
      <c r="B14" s="76" t="s">
        <v>132</v>
      </c>
      <c r="C14" s="76" t="s">
        <v>133</v>
      </c>
      <c r="D14" s="76" t="s">
        <v>134</v>
      </c>
      <c r="E14" s="76" t="s">
        <v>135</v>
      </c>
      <c r="F14" s="76" t="s">
        <v>136</v>
      </c>
      <c r="G14" s="76"/>
      <c r="H14" s="76"/>
      <c r="I14" s="169"/>
      <c r="J14" s="169"/>
      <c r="K14" s="169"/>
      <c r="L14" s="226"/>
      <c r="M14" s="227"/>
      <c r="N14" s="228"/>
    </row>
    <row r="15" spans="1:14" ht="16.5" customHeight="1">
      <c r="A15" s="97" t="s">
        <v>143</v>
      </c>
      <c r="B15" s="83">
        <f>100-SUM(C15:H15)</f>
        <v>28.700000000000003</v>
      </c>
      <c r="C15" s="83">
        <v>20.2</v>
      </c>
      <c r="D15" s="83">
        <v>20.1</v>
      </c>
      <c r="E15" s="83">
        <v>13.6</v>
      </c>
      <c r="F15" s="83">
        <v>17.4</v>
      </c>
      <c r="G15" s="83"/>
      <c r="H15" s="83"/>
      <c r="I15" s="169"/>
      <c r="J15" s="169"/>
      <c r="K15" s="169"/>
      <c r="L15" s="66" t="s">
        <v>137</v>
      </c>
      <c r="M15" s="54" t="s">
        <v>138</v>
      </c>
      <c r="N15" s="67" t="s">
        <v>139</v>
      </c>
    </row>
    <row r="16" spans="1:14" s="52" customFormat="1" ht="12">
      <c r="A16" s="77">
        <v>3750</v>
      </c>
      <c r="B16" s="78"/>
      <c r="C16" s="78"/>
      <c r="D16" s="78"/>
      <c r="E16" s="78"/>
      <c r="F16" s="78"/>
      <c r="G16" s="78"/>
      <c r="H16" s="78"/>
      <c r="I16" s="55">
        <f aca="true" t="shared" si="0" ref="I16:I30">ROUND(B16*$B$15/100+C16*$C$15/100+D16*$D$15/100+E16*$E$15/100+F16*$F$15/100+G16*$G$15/100+H16*$H$15/100,1)</f>
        <v>0</v>
      </c>
      <c r="J16" s="56">
        <f>I16</f>
        <v>0</v>
      </c>
      <c r="K16" s="56">
        <f aca="true" t="shared" si="1" ref="K16:K30">100-J16</f>
        <v>100</v>
      </c>
      <c r="L16" s="73">
        <v>100</v>
      </c>
      <c r="M16" s="71" t="s">
        <v>78</v>
      </c>
      <c r="N16" s="74">
        <v>100</v>
      </c>
    </row>
    <row r="17" spans="1:14" s="52" customFormat="1" ht="12">
      <c r="A17" s="79">
        <v>3150</v>
      </c>
      <c r="B17" s="78">
        <v>40</v>
      </c>
      <c r="C17" s="78"/>
      <c r="D17" s="78"/>
      <c r="E17" s="78"/>
      <c r="F17" s="78"/>
      <c r="G17" s="78"/>
      <c r="H17" s="78"/>
      <c r="I17" s="55">
        <f t="shared" si="0"/>
        <v>11.5</v>
      </c>
      <c r="J17" s="56">
        <f aca="true" t="shared" si="2" ref="J17:J29">I17+J16</f>
        <v>11.5</v>
      </c>
      <c r="K17" s="56">
        <f t="shared" si="1"/>
        <v>88.5</v>
      </c>
      <c r="L17" s="73">
        <v>85</v>
      </c>
      <c r="M17" s="71" t="s">
        <v>78</v>
      </c>
      <c r="N17" s="74">
        <v>92</v>
      </c>
    </row>
    <row r="18" spans="1:14" s="52" customFormat="1" ht="12">
      <c r="A18" s="79">
        <v>2650</v>
      </c>
      <c r="B18" s="78">
        <v>30</v>
      </c>
      <c r="C18" s="78"/>
      <c r="D18" s="78"/>
      <c r="E18" s="78"/>
      <c r="F18" s="78"/>
      <c r="G18" s="78"/>
      <c r="H18" s="78"/>
      <c r="I18" s="55">
        <f t="shared" si="0"/>
        <v>8.6</v>
      </c>
      <c r="J18" s="56">
        <f t="shared" si="2"/>
        <v>20.1</v>
      </c>
      <c r="K18" s="56">
        <f t="shared" si="1"/>
        <v>79.9</v>
      </c>
      <c r="L18" s="73">
        <v>75</v>
      </c>
      <c r="M18" s="71" t="s">
        <v>78</v>
      </c>
      <c r="N18" s="74">
        <v>85</v>
      </c>
    </row>
    <row r="19" spans="1:14" s="52" customFormat="1" ht="12">
      <c r="A19" s="79">
        <v>1900</v>
      </c>
      <c r="B19" s="78">
        <v>20</v>
      </c>
      <c r="C19" s="78">
        <v>20</v>
      </c>
      <c r="D19" s="78"/>
      <c r="E19" s="78"/>
      <c r="F19" s="78"/>
      <c r="G19" s="78"/>
      <c r="H19" s="78"/>
      <c r="I19" s="55">
        <f t="shared" si="0"/>
        <v>9.8</v>
      </c>
      <c r="J19" s="56">
        <f t="shared" si="2"/>
        <v>29.900000000000002</v>
      </c>
      <c r="K19" s="56">
        <f t="shared" si="1"/>
        <v>70.1</v>
      </c>
      <c r="L19" s="73">
        <v>65</v>
      </c>
      <c r="M19" s="71" t="s">
        <v>78</v>
      </c>
      <c r="N19" s="74">
        <v>75</v>
      </c>
    </row>
    <row r="20" spans="1:14" s="52" customFormat="1" ht="12">
      <c r="A20" s="79">
        <v>1600</v>
      </c>
      <c r="B20" s="78">
        <v>10</v>
      </c>
      <c r="C20" s="78">
        <v>40</v>
      </c>
      <c r="D20" s="78"/>
      <c r="E20" s="78"/>
      <c r="F20" s="78"/>
      <c r="G20" s="78"/>
      <c r="H20" s="78"/>
      <c r="I20" s="55">
        <f t="shared" si="0"/>
        <v>11</v>
      </c>
      <c r="J20" s="56">
        <f t="shared" si="2"/>
        <v>40.900000000000006</v>
      </c>
      <c r="K20" s="56">
        <f t="shared" si="1"/>
        <v>59.099999999999994</v>
      </c>
      <c r="L20" s="73">
        <v>55</v>
      </c>
      <c r="M20" s="71" t="s">
        <v>78</v>
      </c>
      <c r="N20" s="74">
        <v>65</v>
      </c>
    </row>
    <row r="21" spans="1:14" s="52" customFormat="1" ht="12">
      <c r="A21" s="79">
        <v>1320</v>
      </c>
      <c r="B21" s="78"/>
      <c r="C21" s="78">
        <v>20</v>
      </c>
      <c r="D21" s="78">
        <v>20</v>
      </c>
      <c r="E21" s="78"/>
      <c r="F21" s="78"/>
      <c r="G21" s="78"/>
      <c r="H21" s="78"/>
      <c r="I21" s="55">
        <f t="shared" si="0"/>
        <v>8.1</v>
      </c>
      <c r="J21" s="56">
        <f t="shared" si="2"/>
        <v>49.00000000000001</v>
      </c>
      <c r="K21" s="56">
        <f t="shared" si="1"/>
        <v>50.99999999999999</v>
      </c>
      <c r="L21" s="73">
        <v>45</v>
      </c>
      <c r="M21" s="71" t="s">
        <v>108</v>
      </c>
      <c r="N21" s="74">
        <v>55</v>
      </c>
    </row>
    <row r="22" spans="1:14" s="52" customFormat="1" ht="12">
      <c r="A22" s="79">
        <v>950</v>
      </c>
      <c r="B22" s="78"/>
      <c r="C22" s="78">
        <v>10</v>
      </c>
      <c r="D22" s="78">
        <v>40</v>
      </c>
      <c r="E22" s="78"/>
      <c r="F22" s="78"/>
      <c r="G22" s="78"/>
      <c r="H22" s="78"/>
      <c r="I22" s="55">
        <f t="shared" si="0"/>
        <v>10.1</v>
      </c>
      <c r="J22" s="56">
        <f t="shared" si="2"/>
        <v>59.10000000000001</v>
      </c>
      <c r="K22" s="56">
        <f t="shared" si="1"/>
        <v>40.89999999999999</v>
      </c>
      <c r="L22" s="73">
        <v>38</v>
      </c>
      <c r="M22" s="71" t="s">
        <v>108</v>
      </c>
      <c r="N22" s="74">
        <v>48</v>
      </c>
    </row>
    <row r="23" spans="1:14" s="52" customFormat="1" ht="12">
      <c r="A23" s="79">
        <v>475</v>
      </c>
      <c r="B23" s="78"/>
      <c r="C23" s="78">
        <v>10</v>
      </c>
      <c r="D23" s="78">
        <v>20</v>
      </c>
      <c r="E23" s="78"/>
      <c r="F23" s="78"/>
      <c r="G23" s="78"/>
      <c r="H23" s="78"/>
      <c r="I23" s="55">
        <f t="shared" si="0"/>
        <v>6</v>
      </c>
      <c r="J23" s="56">
        <f t="shared" si="2"/>
        <v>65.10000000000001</v>
      </c>
      <c r="K23" s="56">
        <f t="shared" si="1"/>
        <v>34.89999999999999</v>
      </c>
      <c r="L23" s="73">
        <v>30</v>
      </c>
      <c r="M23" s="71" t="s">
        <v>108</v>
      </c>
      <c r="N23" s="74">
        <v>40</v>
      </c>
    </row>
    <row r="24" spans="1:14" s="52" customFormat="1" ht="12">
      <c r="A24" s="79">
        <v>236</v>
      </c>
      <c r="B24" s="78"/>
      <c r="C24" s="78"/>
      <c r="D24" s="78">
        <v>10</v>
      </c>
      <c r="E24" s="78">
        <v>20</v>
      </c>
      <c r="F24" s="78"/>
      <c r="G24" s="78"/>
      <c r="H24" s="78"/>
      <c r="I24" s="55">
        <f t="shared" si="0"/>
        <v>4.7</v>
      </c>
      <c r="J24" s="56">
        <f t="shared" si="2"/>
        <v>69.80000000000001</v>
      </c>
      <c r="K24" s="56">
        <f t="shared" si="1"/>
        <v>30.19999999999999</v>
      </c>
      <c r="L24" s="73">
        <v>25</v>
      </c>
      <c r="M24" s="71" t="s">
        <v>108</v>
      </c>
      <c r="N24" s="74">
        <v>35</v>
      </c>
    </row>
    <row r="25" spans="1:14" s="52" customFormat="1" ht="12">
      <c r="A25" s="79">
        <v>118</v>
      </c>
      <c r="B25" s="78"/>
      <c r="C25" s="78"/>
      <c r="D25" s="78">
        <v>10</v>
      </c>
      <c r="E25" s="78">
        <v>40</v>
      </c>
      <c r="F25" s="78"/>
      <c r="G25" s="78"/>
      <c r="H25" s="78"/>
      <c r="I25" s="55">
        <f t="shared" si="0"/>
        <v>7.5</v>
      </c>
      <c r="J25" s="56">
        <f t="shared" si="2"/>
        <v>77.30000000000001</v>
      </c>
      <c r="K25" s="56">
        <f t="shared" si="1"/>
        <v>22.69999999999999</v>
      </c>
      <c r="L25" s="73">
        <v>20</v>
      </c>
      <c r="M25" s="71" t="s">
        <v>108</v>
      </c>
      <c r="N25" s="74">
        <v>30</v>
      </c>
    </row>
    <row r="26" spans="1:14" s="52" customFormat="1" ht="12">
      <c r="A26" s="79">
        <v>60</v>
      </c>
      <c r="B26" s="78"/>
      <c r="C26" s="78"/>
      <c r="D26" s="78"/>
      <c r="E26" s="78">
        <v>20</v>
      </c>
      <c r="F26" s="78"/>
      <c r="G26" s="78"/>
      <c r="H26" s="78"/>
      <c r="I26" s="55">
        <f t="shared" si="0"/>
        <v>2.7</v>
      </c>
      <c r="J26" s="56">
        <f t="shared" si="2"/>
        <v>80.00000000000001</v>
      </c>
      <c r="K26" s="56">
        <f t="shared" si="1"/>
        <v>19.999999999999986</v>
      </c>
      <c r="L26" s="73">
        <v>15</v>
      </c>
      <c r="M26" s="71" t="s">
        <v>108</v>
      </c>
      <c r="N26" s="74">
        <v>25</v>
      </c>
    </row>
    <row r="27" spans="1:14" s="52" customFormat="1" ht="12">
      <c r="A27" s="79">
        <v>30</v>
      </c>
      <c r="B27" s="78"/>
      <c r="C27" s="78"/>
      <c r="D27" s="78"/>
      <c r="E27" s="78">
        <v>20</v>
      </c>
      <c r="F27" s="78">
        <v>20</v>
      </c>
      <c r="G27" s="78"/>
      <c r="H27" s="78"/>
      <c r="I27" s="55">
        <f t="shared" si="0"/>
        <v>6.2</v>
      </c>
      <c r="J27" s="56">
        <f t="shared" si="2"/>
        <v>86.20000000000002</v>
      </c>
      <c r="K27" s="56">
        <f t="shared" si="1"/>
        <v>13.799999999999983</v>
      </c>
      <c r="L27" s="73">
        <v>10</v>
      </c>
      <c r="M27" s="71" t="s">
        <v>108</v>
      </c>
      <c r="N27" s="74">
        <v>18</v>
      </c>
    </row>
    <row r="28" spans="1:14" s="52" customFormat="1" ht="12">
      <c r="A28" s="79">
        <v>15</v>
      </c>
      <c r="B28" s="78"/>
      <c r="C28" s="78"/>
      <c r="D28" s="78"/>
      <c r="E28" s="78"/>
      <c r="F28" s="78">
        <v>30</v>
      </c>
      <c r="G28" s="78"/>
      <c r="H28" s="78"/>
      <c r="I28" s="55">
        <f t="shared" si="0"/>
        <v>5.2</v>
      </c>
      <c r="J28" s="56">
        <f t="shared" si="2"/>
        <v>91.40000000000002</v>
      </c>
      <c r="K28" s="56">
        <f t="shared" si="1"/>
        <v>8.59999999999998</v>
      </c>
      <c r="L28" s="73">
        <v>5</v>
      </c>
      <c r="M28" s="71" t="s">
        <v>108</v>
      </c>
      <c r="N28" s="74">
        <v>12</v>
      </c>
    </row>
    <row r="29" spans="1:14" s="52" customFormat="1" ht="12">
      <c r="A29" s="79">
        <v>7.5</v>
      </c>
      <c r="B29" s="78"/>
      <c r="C29" s="78"/>
      <c r="D29" s="78"/>
      <c r="E29" s="78"/>
      <c r="F29" s="78">
        <v>40</v>
      </c>
      <c r="G29" s="78"/>
      <c r="H29" s="78"/>
      <c r="I29" s="55">
        <f t="shared" si="0"/>
        <v>7</v>
      </c>
      <c r="J29" s="56">
        <f t="shared" si="2"/>
        <v>98.40000000000002</v>
      </c>
      <c r="K29" s="56">
        <f t="shared" si="1"/>
        <v>1.59999999999998</v>
      </c>
      <c r="L29" s="73">
        <v>0</v>
      </c>
      <c r="M29" s="71" t="s">
        <v>108</v>
      </c>
      <c r="N29" s="74">
        <v>5</v>
      </c>
    </row>
    <row r="30" spans="1:14" s="52" customFormat="1" ht="12.75" thickBot="1">
      <c r="A30" s="96">
        <v>0.01</v>
      </c>
      <c r="B30" s="81"/>
      <c r="C30" s="81"/>
      <c r="D30" s="81"/>
      <c r="E30" s="81"/>
      <c r="F30" s="78">
        <v>10</v>
      </c>
      <c r="G30" s="81"/>
      <c r="H30" s="81"/>
      <c r="I30" s="55">
        <f t="shared" si="0"/>
        <v>1.7</v>
      </c>
      <c r="J30" s="56">
        <v>100</v>
      </c>
      <c r="K30" s="68">
        <f t="shared" si="1"/>
        <v>0</v>
      </c>
      <c r="L30" s="73">
        <v>0</v>
      </c>
      <c r="M30" s="72" t="s">
        <v>108</v>
      </c>
      <c r="N30" s="75">
        <v>0</v>
      </c>
    </row>
    <row r="31" spans="1:14" s="52" customFormat="1" ht="14.25" customHeight="1">
      <c r="A31" s="173" t="s">
        <v>140</v>
      </c>
      <c r="B31" s="174"/>
      <c r="C31" s="174"/>
      <c r="D31" s="175"/>
      <c r="E31" s="58"/>
      <c r="F31" s="59"/>
      <c r="G31" s="59"/>
      <c r="H31" s="59"/>
      <c r="I31" s="59"/>
      <c r="J31" s="59"/>
      <c r="K31" s="59"/>
      <c r="L31" s="59"/>
      <c r="M31" s="59"/>
      <c r="N31" s="60"/>
    </row>
    <row r="32" spans="1:14" ht="14.25">
      <c r="A32" s="176"/>
      <c r="B32" s="177"/>
      <c r="C32" s="177"/>
      <c r="D32" s="178"/>
      <c r="E32" s="61"/>
      <c r="F32" s="57"/>
      <c r="G32" s="57"/>
      <c r="H32" s="57"/>
      <c r="I32" s="57"/>
      <c r="J32" s="57"/>
      <c r="K32" s="57"/>
      <c r="L32" s="57"/>
      <c r="M32" s="57"/>
      <c r="N32" s="62"/>
    </row>
    <row r="33" spans="1:14" ht="14.25">
      <c r="A33" s="94"/>
      <c r="B33" s="237" t="s">
        <v>97</v>
      </c>
      <c r="C33" s="237"/>
      <c r="D33" s="238"/>
      <c r="E33" s="61"/>
      <c r="F33" s="57"/>
      <c r="G33" s="57"/>
      <c r="H33" s="57"/>
      <c r="I33" s="57"/>
      <c r="J33" s="57"/>
      <c r="K33" s="57"/>
      <c r="L33" s="57"/>
      <c r="M33" s="57"/>
      <c r="N33" s="62"/>
    </row>
    <row r="34" spans="1:14" ht="15.75" customHeight="1">
      <c r="A34" s="95"/>
      <c r="B34" s="235" t="s">
        <v>97</v>
      </c>
      <c r="C34" s="235"/>
      <c r="D34" s="236"/>
      <c r="E34" s="61"/>
      <c r="F34" s="57"/>
      <c r="G34" s="57"/>
      <c r="H34" s="57"/>
      <c r="I34" s="57"/>
      <c r="J34" s="57"/>
      <c r="K34" s="57"/>
      <c r="L34" s="57"/>
      <c r="M34" s="57"/>
      <c r="N34" s="62"/>
    </row>
    <row r="35" spans="1:14" ht="15.75" customHeight="1">
      <c r="A35" s="95"/>
      <c r="B35" s="235" t="s">
        <v>97</v>
      </c>
      <c r="C35" s="235"/>
      <c r="D35" s="236"/>
      <c r="E35" s="61"/>
      <c r="F35" s="57"/>
      <c r="G35" s="57"/>
      <c r="H35" s="57"/>
      <c r="I35" s="57"/>
      <c r="J35" s="57"/>
      <c r="K35" s="57"/>
      <c r="L35" s="57"/>
      <c r="M35" s="57"/>
      <c r="N35" s="62"/>
    </row>
    <row r="36" spans="1:14" ht="14.25" customHeight="1">
      <c r="A36" s="229" t="s">
        <v>98</v>
      </c>
      <c r="B36" s="230"/>
      <c r="C36" s="230"/>
      <c r="D36" s="231"/>
      <c r="E36" s="61"/>
      <c r="F36" s="57"/>
      <c r="G36" s="57"/>
      <c r="H36" s="57"/>
      <c r="I36" s="57"/>
      <c r="J36" s="57"/>
      <c r="K36" s="57"/>
      <c r="L36" s="57"/>
      <c r="M36" s="57"/>
      <c r="N36" s="62"/>
    </row>
    <row r="37" spans="1:14" ht="14.25">
      <c r="A37" s="229"/>
      <c r="B37" s="230"/>
      <c r="C37" s="230"/>
      <c r="D37" s="231"/>
      <c r="E37" s="61"/>
      <c r="F37" s="57"/>
      <c r="G37" s="57"/>
      <c r="H37" s="57"/>
      <c r="I37" s="57"/>
      <c r="J37" s="57"/>
      <c r="K37" s="57"/>
      <c r="L37" s="57"/>
      <c r="M37" s="57"/>
      <c r="N37" s="62"/>
    </row>
    <row r="38" spans="1:14" ht="14.25">
      <c r="A38" s="229"/>
      <c r="B38" s="230"/>
      <c r="C38" s="230"/>
      <c r="D38" s="231"/>
      <c r="E38" s="61"/>
      <c r="F38" s="57"/>
      <c r="G38" s="57"/>
      <c r="H38" s="57"/>
      <c r="I38" s="57"/>
      <c r="J38" s="57"/>
      <c r="K38" s="57"/>
      <c r="L38" s="57"/>
      <c r="M38" s="57"/>
      <c r="N38" s="62"/>
    </row>
    <row r="39" spans="1:14" ht="14.25">
      <c r="A39" s="229"/>
      <c r="B39" s="230"/>
      <c r="C39" s="230"/>
      <c r="D39" s="231"/>
      <c r="E39" s="61"/>
      <c r="F39" s="57"/>
      <c r="G39" s="57"/>
      <c r="H39" s="57"/>
      <c r="I39" s="57"/>
      <c r="J39" s="57"/>
      <c r="K39" s="57"/>
      <c r="L39" s="57"/>
      <c r="M39" s="57"/>
      <c r="N39" s="62"/>
    </row>
    <row r="40" spans="1:14" ht="14.25">
      <c r="A40" s="229"/>
      <c r="B40" s="230"/>
      <c r="C40" s="230"/>
      <c r="D40" s="231"/>
      <c r="E40" s="61"/>
      <c r="F40" s="57"/>
      <c r="G40" s="57"/>
      <c r="H40" s="57"/>
      <c r="I40" s="57"/>
      <c r="J40" s="57"/>
      <c r="K40" s="57"/>
      <c r="L40" s="57"/>
      <c r="M40" s="57"/>
      <c r="N40" s="62"/>
    </row>
    <row r="41" spans="1:14" ht="14.25">
      <c r="A41" s="229"/>
      <c r="B41" s="230"/>
      <c r="C41" s="230"/>
      <c r="D41" s="231"/>
      <c r="E41" s="61"/>
      <c r="F41" s="57"/>
      <c r="G41" s="57"/>
      <c r="H41" s="57"/>
      <c r="I41" s="57"/>
      <c r="J41" s="57"/>
      <c r="K41" s="57"/>
      <c r="L41" s="57"/>
      <c r="M41" s="57"/>
      <c r="N41" s="62"/>
    </row>
    <row r="42" spans="1:14" ht="14.25">
      <c r="A42" s="229"/>
      <c r="B42" s="230"/>
      <c r="C42" s="230"/>
      <c r="D42" s="231"/>
      <c r="E42" s="61"/>
      <c r="F42" s="57"/>
      <c r="G42" s="57"/>
      <c r="H42" s="57"/>
      <c r="I42" s="57"/>
      <c r="J42" s="57"/>
      <c r="K42" s="57"/>
      <c r="L42" s="57"/>
      <c r="M42" s="57"/>
      <c r="N42" s="62"/>
    </row>
    <row r="43" spans="1:14" ht="14.25">
      <c r="A43" s="229"/>
      <c r="B43" s="230"/>
      <c r="C43" s="230"/>
      <c r="D43" s="231"/>
      <c r="E43" s="61"/>
      <c r="F43" s="57"/>
      <c r="G43" s="57"/>
      <c r="H43" s="57"/>
      <c r="I43" s="57"/>
      <c r="J43" s="57"/>
      <c r="K43" s="57"/>
      <c r="L43" s="57"/>
      <c r="M43" s="57"/>
      <c r="N43" s="62"/>
    </row>
    <row r="44" spans="1:14" ht="14.25">
      <c r="A44" s="229"/>
      <c r="B44" s="230"/>
      <c r="C44" s="230"/>
      <c r="D44" s="231"/>
      <c r="E44" s="61"/>
      <c r="F44" s="57"/>
      <c r="G44" s="57"/>
      <c r="H44" s="57"/>
      <c r="I44" s="57"/>
      <c r="J44" s="57"/>
      <c r="K44" s="57"/>
      <c r="L44" s="57"/>
      <c r="M44" s="57"/>
      <c r="N44" s="62"/>
    </row>
    <row r="45" spans="1:14" ht="14.25">
      <c r="A45" s="229"/>
      <c r="B45" s="230"/>
      <c r="C45" s="230"/>
      <c r="D45" s="231"/>
      <c r="E45" s="61"/>
      <c r="F45" s="57"/>
      <c r="G45" s="57"/>
      <c r="H45" s="57"/>
      <c r="I45" s="57"/>
      <c r="J45" s="57"/>
      <c r="K45" s="57"/>
      <c r="L45" s="57"/>
      <c r="M45" s="57"/>
      <c r="N45" s="62"/>
    </row>
    <row r="46" spans="1:14" ht="14.25">
      <c r="A46" s="229"/>
      <c r="B46" s="230"/>
      <c r="C46" s="230"/>
      <c r="D46" s="231"/>
      <c r="E46" s="61"/>
      <c r="F46" s="57"/>
      <c r="G46" s="57"/>
      <c r="H46" s="57"/>
      <c r="I46" s="57"/>
      <c r="J46" s="57"/>
      <c r="K46" s="57"/>
      <c r="L46" s="57"/>
      <c r="M46" s="57"/>
      <c r="N46" s="62"/>
    </row>
    <row r="47" spans="1:14" ht="15" thickBot="1">
      <c r="A47" s="232"/>
      <c r="B47" s="233"/>
      <c r="C47" s="233"/>
      <c r="D47" s="234"/>
      <c r="E47" s="63"/>
      <c r="F47" s="64"/>
      <c r="G47" s="64"/>
      <c r="H47" s="64"/>
      <c r="I47" s="64"/>
      <c r="J47" s="64"/>
      <c r="K47" s="64"/>
      <c r="L47" s="64"/>
      <c r="M47" s="64"/>
      <c r="N47" s="65"/>
    </row>
    <row r="48" spans="1:10" ht="14.25">
      <c r="A48" s="102" t="s">
        <v>141</v>
      </c>
      <c r="B48" s="102"/>
      <c r="C48" s="33"/>
      <c r="D48" s="33"/>
      <c r="E48" s="33"/>
      <c r="F48" s="33"/>
      <c r="G48" s="102" t="s">
        <v>142</v>
      </c>
      <c r="H48" s="102"/>
      <c r="I48" s="102"/>
      <c r="J48" s="102"/>
    </row>
  </sheetData>
  <mergeCells count="45">
    <mergeCell ref="A48:B48"/>
    <mergeCell ref="G48:J48"/>
    <mergeCell ref="I12:K12"/>
    <mergeCell ref="I13:I15"/>
    <mergeCell ref="J13:J15"/>
    <mergeCell ref="K13:K15"/>
    <mergeCell ref="B12:H12"/>
    <mergeCell ref="A31:D32"/>
    <mergeCell ref="B33:D33"/>
    <mergeCell ref="B34:D34"/>
    <mergeCell ref="A1:N1"/>
    <mergeCell ref="A2:N2"/>
    <mergeCell ref="A3:N3"/>
    <mergeCell ref="A4:B4"/>
    <mergeCell ref="C4:F4"/>
    <mergeCell ref="G4:I4"/>
    <mergeCell ref="J4:N4"/>
    <mergeCell ref="A5:B5"/>
    <mergeCell ref="C5:F5"/>
    <mergeCell ref="G5:I5"/>
    <mergeCell ref="J5:N5"/>
    <mergeCell ref="A6:B6"/>
    <mergeCell ref="C6:F6"/>
    <mergeCell ref="G6:I6"/>
    <mergeCell ref="J6:N6"/>
    <mergeCell ref="A7:B7"/>
    <mergeCell ref="C7:F7"/>
    <mergeCell ref="G7:I7"/>
    <mergeCell ref="J7:N7"/>
    <mergeCell ref="A8:B8"/>
    <mergeCell ref="C8:F8"/>
    <mergeCell ref="G8:I8"/>
    <mergeCell ref="J8:N8"/>
    <mergeCell ref="A9:B9"/>
    <mergeCell ref="C9:F9"/>
    <mergeCell ref="G9:I9"/>
    <mergeCell ref="J9:N9"/>
    <mergeCell ref="A10:B10"/>
    <mergeCell ref="C10:F10"/>
    <mergeCell ref="G10:I10"/>
    <mergeCell ref="J10:N10"/>
    <mergeCell ref="A36:D47"/>
    <mergeCell ref="B35:D35"/>
    <mergeCell ref="L12:N14"/>
    <mergeCell ref="A11:N11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谢俊虎</cp:lastModifiedBy>
  <cp:lastPrinted>2004-02-28T02:57:12Z</cp:lastPrinted>
  <dcterms:created xsi:type="dcterms:W3CDTF">2003-07-02T22:28:53Z</dcterms:created>
  <dcterms:modified xsi:type="dcterms:W3CDTF">2007-01-19T11:55:33Z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