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ssj</author>
  </authors>
  <commentList>
    <comment ref="H7" authorId="0">
      <text>
        <r>
          <rPr>
            <sz val="9"/>
            <rFont val="宋体"/>
            <family val="0"/>
          </rPr>
          <t>线路左转输入“左”，右转输入“右”</t>
        </r>
      </text>
    </comment>
  </commentList>
</comments>
</file>

<file path=xl/sharedStrings.xml><?xml version="1.0" encoding="utf-8"?>
<sst xmlns="http://schemas.openxmlformats.org/spreadsheetml/2006/main" count="18" uniqueCount="14">
  <si>
    <t>切线方位角(°'")</t>
  </si>
  <si>
    <t>X</t>
  </si>
  <si>
    <r>
      <t>圆曲线起点坐标(</t>
    </r>
    <r>
      <rPr>
        <sz val="12"/>
        <color indexed="10"/>
        <rFont val="Arial"/>
        <family val="2"/>
      </rPr>
      <t>m</t>
    </r>
    <r>
      <rPr>
        <sz val="12"/>
        <color indexed="10"/>
        <rFont val="仿宋_GB2312"/>
        <family val="3"/>
      </rPr>
      <t>)</t>
    </r>
  </si>
  <si>
    <t>Y</t>
  </si>
  <si>
    <r>
      <t>起点里程(</t>
    </r>
    <r>
      <rPr>
        <sz val="12"/>
        <color indexed="10"/>
        <rFont val="Arial"/>
        <family val="2"/>
      </rPr>
      <t>m</t>
    </r>
    <r>
      <rPr>
        <sz val="12"/>
        <color indexed="10"/>
        <rFont val="仿宋_GB2312"/>
        <family val="3"/>
      </rPr>
      <t>)</t>
    </r>
  </si>
  <si>
    <r>
      <t>圆曲线上待求点的里程(</t>
    </r>
    <r>
      <rPr>
        <sz val="12"/>
        <color indexed="10"/>
        <rFont val="Arial"/>
        <family val="2"/>
      </rPr>
      <t>m</t>
    </r>
    <r>
      <rPr>
        <sz val="12"/>
        <color indexed="10"/>
        <rFont val="仿宋_GB2312"/>
        <family val="3"/>
      </rPr>
      <t>)</t>
    </r>
  </si>
  <si>
    <r>
      <t>圆曲线半径(</t>
    </r>
    <r>
      <rPr>
        <sz val="12"/>
        <color indexed="10"/>
        <rFont val="Arial"/>
        <family val="2"/>
      </rPr>
      <t>m</t>
    </r>
    <r>
      <rPr>
        <sz val="12"/>
        <color indexed="10"/>
        <rFont val="仿宋_GB2312"/>
        <family val="3"/>
      </rPr>
      <t>)</t>
    </r>
  </si>
  <si>
    <r>
      <t>道路宽度(</t>
    </r>
    <r>
      <rPr>
        <sz val="12"/>
        <color indexed="10"/>
        <rFont val="Arial"/>
        <family val="2"/>
      </rPr>
      <t>m</t>
    </r>
    <r>
      <rPr>
        <sz val="12"/>
        <color indexed="10"/>
        <rFont val="仿宋_GB2312"/>
        <family val="3"/>
      </rPr>
      <t>)</t>
    </r>
  </si>
  <si>
    <r>
      <t>中线坐标(</t>
    </r>
    <r>
      <rPr>
        <sz val="12"/>
        <color indexed="10"/>
        <rFont val="Arial"/>
        <family val="2"/>
      </rPr>
      <t>m</t>
    </r>
    <r>
      <rPr>
        <sz val="12"/>
        <color indexed="10"/>
        <rFont val="宋体"/>
        <family val="0"/>
      </rPr>
      <t>)</t>
    </r>
  </si>
  <si>
    <t>X</t>
  </si>
  <si>
    <t>Y</t>
  </si>
  <si>
    <r>
      <t>道路左边线坐标(</t>
    </r>
    <r>
      <rPr>
        <sz val="12"/>
        <color indexed="10"/>
        <rFont val="Arial"/>
        <family val="2"/>
      </rPr>
      <t>m</t>
    </r>
    <r>
      <rPr>
        <sz val="12"/>
        <color indexed="10"/>
        <rFont val="仿宋_GB2312"/>
        <family val="3"/>
      </rPr>
      <t>)</t>
    </r>
  </si>
  <si>
    <r>
      <t>道路右边线坐标(</t>
    </r>
    <r>
      <rPr>
        <sz val="12"/>
        <color indexed="10"/>
        <rFont val="Arial"/>
        <family val="2"/>
      </rPr>
      <t>m</t>
    </r>
    <r>
      <rPr>
        <sz val="12"/>
        <color indexed="10"/>
        <rFont val="仿宋_GB2312"/>
        <family val="3"/>
      </rPr>
      <t>)</t>
    </r>
  </si>
  <si>
    <t>右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</si>
</sst>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2"/>
      <color indexed="10"/>
      <name val="仿宋_GB2312"/>
      <family val="3"/>
    </font>
    <font>
      <sz val="12"/>
      <color indexed="10"/>
      <name val="Arial"/>
      <family val="2"/>
    </font>
    <font>
      <sz val="12"/>
      <color indexed="10"/>
      <name val="宋体"/>
      <family val="0"/>
    </font>
    <font>
      <sz val="12"/>
      <name val="Arial"/>
      <family val="2"/>
    </font>
    <font>
      <sz val="12"/>
      <color indexed="17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仿宋_GB2312"/>
      <family val="3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79" fontId="6" fillId="0" borderId="1" xfId="0" applyNumberFormat="1" applyFont="1" applyBorder="1" applyAlignment="1" applyProtection="1">
      <alignment vertical="center"/>
      <protection locked="0"/>
    </xf>
    <xf numFmtId="176" fontId="6" fillId="0" borderId="1" xfId="0" applyNumberFormat="1" applyFont="1" applyBorder="1" applyAlignment="1" applyProtection="1">
      <alignment vertical="center"/>
      <protection locked="0"/>
    </xf>
    <xf numFmtId="179" fontId="6" fillId="0" borderId="4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9" fontId="6" fillId="0" borderId="9" xfId="0" applyNumberFormat="1" applyFont="1" applyBorder="1" applyAlignment="1" applyProtection="1">
      <alignment horizontal="center" vertical="center"/>
      <protection locked="0"/>
    </xf>
    <xf numFmtId="179" fontId="6" fillId="0" borderId="10" xfId="0" applyNumberFormat="1" applyFont="1" applyBorder="1" applyAlignment="1" applyProtection="1">
      <alignment horizontal="center" vertical="center"/>
      <protection locked="0"/>
    </xf>
    <xf numFmtId="179" fontId="9" fillId="0" borderId="10" xfId="0" applyNumberFormat="1" applyFont="1" applyBorder="1" applyAlignment="1" applyProtection="1">
      <alignment horizontal="center" vertical="center"/>
      <protection locked="0"/>
    </xf>
    <xf numFmtId="179" fontId="9" fillId="0" borderId="11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A3" sqref="A3"/>
    </sheetView>
  </sheetViews>
  <sheetFormatPr defaultColWidth="9.00390625" defaultRowHeight="14.25"/>
  <cols>
    <col min="1" max="1" width="8.00390625" style="0" customWidth="1"/>
    <col min="2" max="7" width="13.625" style="0" customWidth="1"/>
    <col min="8" max="8" width="10.25390625" style="0" customWidth="1"/>
  </cols>
  <sheetData>
    <row r="1" spans="1:8" ht="15">
      <c r="A1" s="16" t="s">
        <v>0</v>
      </c>
      <c r="B1" s="12"/>
      <c r="C1" s="12"/>
      <c r="D1" s="12" t="s">
        <v>2</v>
      </c>
      <c r="E1" s="12"/>
      <c r="F1" s="12" t="s">
        <v>4</v>
      </c>
      <c r="G1" s="14" t="s">
        <v>5</v>
      </c>
      <c r="H1" s="18" t="s">
        <v>6</v>
      </c>
    </row>
    <row r="2" spans="1:8" s="2" customFormat="1" ht="15">
      <c r="A2" s="17"/>
      <c r="B2" s="13"/>
      <c r="C2" s="13"/>
      <c r="D2" s="1" t="s">
        <v>1</v>
      </c>
      <c r="E2" s="1" t="s">
        <v>3</v>
      </c>
      <c r="F2" s="13"/>
      <c r="G2" s="15"/>
      <c r="H2" s="19"/>
    </row>
    <row r="3" spans="1:8" s="2" customFormat="1" ht="15">
      <c r="A3" s="6">
        <v>47</v>
      </c>
      <c r="B3" s="7">
        <v>6</v>
      </c>
      <c r="C3" s="8">
        <v>57</v>
      </c>
      <c r="D3" s="9">
        <v>45859.0866</v>
      </c>
      <c r="E3" s="9">
        <v>37089.5496</v>
      </c>
      <c r="F3" s="7">
        <v>22354.14</v>
      </c>
      <c r="G3" s="8">
        <v>22500</v>
      </c>
      <c r="H3" s="20">
        <v>500</v>
      </c>
    </row>
    <row r="4" spans="1:8" s="2" customFormat="1" ht="15" customHeight="1" hidden="1">
      <c r="A4" s="3">
        <f>A3+B3/60+C3/3600</f>
        <v>47.115833333333335</v>
      </c>
      <c r="B4" s="4">
        <f>RADIANS(A4)</f>
        <v>0.8223264214875616</v>
      </c>
      <c r="C4" s="4"/>
      <c r="D4" s="4"/>
      <c r="E4" s="4"/>
      <c r="F4" s="4"/>
      <c r="G4" s="4"/>
      <c r="H4" s="21"/>
    </row>
    <row r="5" spans="1:8" s="2" customFormat="1" ht="15" customHeight="1" hidden="1">
      <c r="A5" s="3">
        <f>(G3-F3)/2/H3</f>
        <v>0.14586000000000057</v>
      </c>
      <c r="B5" s="4">
        <f>2*H3*SIN(A5)</f>
        <v>145.34335125138318</v>
      </c>
      <c r="C5" s="4">
        <f>IF(H7="右",B4+2*A5,IF(H7="左",B4-2*A5))</f>
        <v>1.1140464214875627</v>
      </c>
      <c r="D5" s="4"/>
      <c r="E5" s="4"/>
      <c r="F5" s="4"/>
      <c r="G5" s="4"/>
      <c r="H5" s="21"/>
    </row>
    <row r="6" spans="1:8" ht="15">
      <c r="A6" s="11" t="s">
        <v>7</v>
      </c>
      <c r="B6" s="13" t="s">
        <v>8</v>
      </c>
      <c r="C6" s="13"/>
      <c r="D6" s="13" t="s">
        <v>11</v>
      </c>
      <c r="E6" s="13"/>
      <c r="F6" s="13" t="s">
        <v>12</v>
      </c>
      <c r="G6" s="13"/>
      <c r="H6" s="21"/>
    </row>
    <row r="7" spans="1:8" ht="15">
      <c r="A7" s="11"/>
      <c r="B7" s="1" t="s">
        <v>9</v>
      </c>
      <c r="C7" s="1" t="s">
        <v>10</v>
      </c>
      <c r="D7" s="1" t="s">
        <v>9</v>
      </c>
      <c r="E7" s="1" t="s">
        <v>10</v>
      </c>
      <c r="F7" s="1" t="s">
        <v>9</v>
      </c>
      <c r="G7" s="1" t="s">
        <v>10</v>
      </c>
      <c r="H7" s="22" t="s">
        <v>13</v>
      </c>
    </row>
    <row r="8" spans="1:8" ht="15.75" thickBot="1">
      <c r="A8" s="10">
        <v>12</v>
      </c>
      <c r="B8" s="5">
        <f>D3+B5*COS(B4+A5)</f>
        <v>45941.46642600897</v>
      </c>
      <c r="C8" s="5">
        <f>E3+B5*SIN(B4+A5)</f>
        <v>37209.29204869601</v>
      </c>
      <c r="D8" s="5">
        <f>B8+A8*COS(C5-PI()/2)</f>
        <v>45952.236313638845</v>
      </c>
      <c r="E8" s="5">
        <f>C8+A8*SIN(C5-PI()/2)</f>
        <v>37203.99964655332</v>
      </c>
      <c r="F8" s="5">
        <f>B8+A8*COS(C5+PI()/2)</f>
        <v>45930.696538379096</v>
      </c>
      <c r="G8" s="5">
        <f>C8+A8*SIN(C5+PI()/2)</f>
        <v>37214.584450838694</v>
      </c>
      <c r="H8" s="23"/>
    </row>
  </sheetData>
  <sheetProtection selectLockedCells="1"/>
  <mergeCells count="11">
    <mergeCell ref="H1:H2"/>
    <mergeCell ref="H3:H6"/>
    <mergeCell ref="H7:H8"/>
    <mergeCell ref="A6:A7"/>
    <mergeCell ref="F1:F2"/>
    <mergeCell ref="G1:G2"/>
    <mergeCell ref="A1:C2"/>
    <mergeCell ref="D1:E1"/>
    <mergeCell ref="B6:C6"/>
    <mergeCell ref="D6:E6"/>
    <mergeCell ref="F6:G6"/>
  </mergeCells>
  <printOptions/>
  <pageMargins left="0.75" right="0.75" top="1" bottom="1" header="0.5" footer="0.5"/>
  <pageSetup horizontalDpi="300" verticalDpi="300" orientation="landscape" paperSize="9" r:id="rId4"/>
  <legacyDrawing r:id="rId3"/>
  <oleObjects>
    <oleObject progId="AutoCAD.Drawing.16" shapeId="84267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赵浩</dc:creator>
  <cp:keywords/>
  <dc:description/>
  <cp:lastModifiedBy>谢俊虎</cp:lastModifiedBy>
  <cp:lastPrinted>2007-01-24T06:39:34Z</cp:lastPrinted>
  <dcterms:created xsi:type="dcterms:W3CDTF">2006-07-28T13:29:47Z</dcterms:created>
  <dcterms:modified xsi:type="dcterms:W3CDTF">2007-01-24T07:10:06Z</dcterms:modified>
  <cp:category/>
  <cp:version/>
  <cp:contentType/>
  <cp:contentStatus/>
</cp:coreProperties>
</file>