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第一页" sheetId="1" r:id="rId1"/>
  </sheets>
  <definedNames>
    <definedName name="_xlnm.Print_Titles" localSheetId="0">'第一页'!$1:$3</definedName>
  </definedNames>
  <calcPr fullCalcOnLoad="1"/>
</workbook>
</file>

<file path=xl/sharedStrings.xml><?xml version="1.0" encoding="utf-8"?>
<sst xmlns="http://schemas.openxmlformats.org/spreadsheetml/2006/main" count="53" uniqueCount="53">
  <si>
    <t>度</t>
  </si>
  <si>
    <t>分</t>
  </si>
  <si>
    <t>秒</t>
  </si>
  <si>
    <t>度分秒</t>
  </si>
  <si>
    <t xml:space="preserve">基点坐标Ｘ0 </t>
  </si>
  <si>
    <t xml:space="preserve">基点坐标Ｙ0 </t>
  </si>
  <si>
    <t>X-X0</t>
  </si>
  <si>
    <t>Y-Y0</t>
  </si>
  <si>
    <t>与基点距离</t>
  </si>
  <si>
    <t>十进制度</t>
  </si>
  <si>
    <t>弧度</t>
  </si>
  <si>
    <t>360度十进制度</t>
  </si>
  <si>
    <t xml:space="preserve">所求点坐标Ｘ </t>
  </si>
  <si>
    <t xml:space="preserve">所求点坐标Ｙ </t>
  </si>
  <si>
    <t>X轴负向</t>
  </si>
  <si>
    <t>原点</t>
  </si>
  <si>
    <r>
      <t>X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</si>
  <si>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</si>
  <si>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轴负向</t>
    </r>
  </si>
  <si>
    <t>点号</t>
  </si>
  <si>
    <t>第一象限</t>
  </si>
  <si>
    <t>第二象限</t>
  </si>
  <si>
    <t>第三象限</t>
  </si>
  <si>
    <t>第四象限</t>
  </si>
  <si>
    <r>
      <t>工程名称</t>
    </r>
    <r>
      <rPr>
        <sz val="12"/>
        <rFont val="Times New Roman"/>
        <family val="1"/>
      </rPr>
      <t>:</t>
    </r>
  </si>
  <si>
    <r>
      <t>日期</t>
    </r>
    <r>
      <rPr>
        <sz val="12"/>
        <rFont val="Times New Roman"/>
        <family val="1"/>
      </rPr>
      <t>:</t>
    </r>
  </si>
  <si>
    <r>
      <t>(</t>
    </r>
    <r>
      <rPr>
        <sz val="12"/>
        <rFont val="宋体"/>
        <family val="0"/>
      </rPr>
      <t>备注：先照准方向点，角度归零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设为反旋，旋转方向点之角度，找到正东，角度归零，再改为正旋，按各点角度施测</t>
    </r>
    <r>
      <rPr>
        <sz val="12"/>
        <rFont val="Times New Roman"/>
        <family val="1"/>
      </rPr>
      <t>)</t>
    </r>
  </si>
  <si>
    <t>全正旋工程定位放线计算书</t>
  </si>
  <si>
    <t>方向点D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</si>
  <si>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</si>
  <si>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</si>
  <si>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</si>
  <si>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</si>
  <si>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</si>
  <si>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</si>
  <si>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</si>
  <si>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</si>
  <si>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</si>
  <si>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</si>
  <si>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</si>
  <si>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</si>
  <si>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</si>
  <si>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</si>
  <si>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</si>
  <si>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</si>
  <si>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</si>
  <si>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</si>
  <si>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</si>
  <si>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>基准点</t>
    </r>
    <r>
      <rPr>
        <sz val="12"/>
        <rFont val="Times New Roman"/>
        <family val="1"/>
      </rPr>
      <t>C</t>
    </r>
  </si>
  <si>
    <r>
      <t>方向点</t>
    </r>
    <r>
      <rPr>
        <sz val="12"/>
        <rFont val="Times New Roman"/>
        <family val="1"/>
      </rPr>
      <t>A</t>
    </r>
  </si>
  <si>
    <r>
      <t>方向点</t>
    </r>
    <r>
      <rPr>
        <sz val="12"/>
        <rFont val="Times New Roman"/>
        <family val="1"/>
      </rPr>
      <t>B</t>
    </r>
  </si>
  <si>
    <r>
      <t>方向点</t>
    </r>
    <r>
      <rPr>
        <sz val="12"/>
        <rFont val="Times New Roman"/>
        <family val="1"/>
      </rPr>
      <t>C</t>
    </r>
  </si>
  <si>
    <t>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</si>
</sst>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/>
    </xf>
    <xf numFmtId="177" fontId="0" fillId="0" borderId="1" xfId="0" applyNumberFormat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7" fontId="0" fillId="0" borderId="2" xfId="0" applyNumberFormat="1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6" fontId="0" fillId="0" borderId="3" xfId="0" applyNumberFormat="1" applyFont="1" applyBorder="1" applyAlignment="1" applyProtection="1">
      <alignment horizontal="center" vertical="center" shrinkToFit="1"/>
      <protection/>
    </xf>
    <xf numFmtId="176" fontId="0" fillId="0" borderId="4" xfId="0" applyNumberFormat="1" applyBorder="1" applyAlignment="1" applyProtection="1">
      <alignment horizontal="center" vertical="center" shrinkToFit="1"/>
      <protection/>
    </xf>
    <xf numFmtId="0" fontId="0" fillId="0" borderId="5" xfId="0" applyFont="1" applyBorder="1" applyAlignment="1" applyProtection="1">
      <alignment horizontal="center" vertical="center" shrinkToFit="1"/>
      <protection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31" fontId="0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6" xfId="0" applyBorder="1" applyAlignment="1" applyProtection="1">
      <alignment horizontal="left" vertical="center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4"/>
  <sheetViews>
    <sheetView showGridLines="0" tabSelected="1" workbookViewId="0" topLeftCell="A1">
      <selection activeCell="G8" sqref="G8"/>
    </sheetView>
  </sheetViews>
  <sheetFormatPr defaultColWidth="9.00390625" defaultRowHeight="14.25"/>
  <cols>
    <col min="1" max="1" width="9.875" style="1" customWidth="1"/>
    <col min="2" max="2" width="10.75390625" style="1" customWidth="1"/>
    <col min="3" max="3" width="12.00390625" style="1" customWidth="1"/>
    <col min="4" max="4" width="11.875" style="1" customWidth="1"/>
    <col min="5" max="6" width="6.625" style="1" hidden="1" customWidth="1"/>
    <col min="7" max="7" width="13.125" style="27" customWidth="1"/>
    <col min="8" max="8" width="12.625" style="20" customWidth="1"/>
    <col min="9" max="23" width="6.625" style="1" hidden="1" customWidth="1"/>
    <col min="24" max="24" width="12.625" style="15" customWidth="1"/>
    <col min="25" max="16384" width="9.00390625" style="1" customWidth="1"/>
  </cols>
  <sheetData>
    <row r="1" spans="1:24" ht="30.7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1" customHeight="1" thickBot="1">
      <c r="A2" s="16" t="s">
        <v>24</v>
      </c>
      <c r="B2" s="32"/>
      <c r="C2" s="32"/>
      <c r="D2" s="32"/>
      <c r="E2" s="28"/>
      <c r="F2" s="28"/>
      <c r="G2" s="28" t="s">
        <v>48</v>
      </c>
      <c r="H2" s="18" t="s">
        <v>25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22"/>
    </row>
    <row r="3" spans="1:24" s="19" customFormat="1" ht="17.25" customHeight="1" thickTop="1">
      <c r="A3" s="12" t="s">
        <v>4</v>
      </c>
      <c r="B3" s="6" t="s">
        <v>5</v>
      </c>
      <c r="C3" s="6" t="s">
        <v>12</v>
      </c>
      <c r="D3" s="6" t="s">
        <v>13</v>
      </c>
      <c r="E3" s="6" t="s">
        <v>6</v>
      </c>
      <c r="F3" s="6" t="s">
        <v>7</v>
      </c>
      <c r="G3" s="24" t="s">
        <v>19</v>
      </c>
      <c r="H3" s="7" t="s">
        <v>8</v>
      </c>
      <c r="I3" s="6" t="s">
        <v>10</v>
      </c>
      <c r="J3" s="6" t="s">
        <v>9</v>
      </c>
      <c r="K3" s="6" t="s">
        <v>20</v>
      </c>
      <c r="L3" s="6" t="s">
        <v>21</v>
      </c>
      <c r="M3" s="6" t="s">
        <v>22</v>
      </c>
      <c r="N3" s="6" t="s">
        <v>23</v>
      </c>
      <c r="O3" s="8" t="s">
        <v>16</v>
      </c>
      <c r="P3" s="9" t="s">
        <v>14</v>
      </c>
      <c r="Q3" s="9" t="s">
        <v>15</v>
      </c>
      <c r="R3" s="9" t="s">
        <v>17</v>
      </c>
      <c r="S3" s="9" t="s">
        <v>18</v>
      </c>
      <c r="T3" s="9" t="s">
        <v>11</v>
      </c>
      <c r="U3" s="9" t="s">
        <v>0</v>
      </c>
      <c r="V3" s="9" t="s">
        <v>1</v>
      </c>
      <c r="W3" s="9" t="s">
        <v>2</v>
      </c>
      <c r="X3" s="10" t="s">
        <v>3</v>
      </c>
    </row>
    <row r="4" spans="1:24" ht="15.75">
      <c r="A4" s="14">
        <v>-80.644</v>
      </c>
      <c r="B4" s="2">
        <v>-43.308</v>
      </c>
      <c r="C4" s="23">
        <v>-72.069</v>
      </c>
      <c r="D4" s="23">
        <v>82.149</v>
      </c>
      <c r="E4" s="3">
        <f>C4-A4</f>
        <v>8.575000000000003</v>
      </c>
      <c r="F4" s="3">
        <f>D4-B4</f>
        <v>125.457</v>
      </c>
      <c r="G4" s="25" t="s">
        <v>49</v>
      </c>
      <c r="H4" s="4">
        <f aca="true" t="shared" si="0" ref="H4:H12">SQRT(E4*E4+F4*F4)</f>
        <v>125.74970963783574</v>
      </c>
      <c r="I4" s="3">
        <f>ATAN(F4/E4)</f>
        <v>1.5025523553803866</v>
      </c>
      <c r="J4" s="3">
        <f aca="true" t="shared" si="1" ref="J4:J40">DEGREES(I4)</f>
        <v>86.08990846073715</v>
      </c>
      <c r="K4" s="5">
        <f>IF(AND(0&lt;E4,0&lt;F4),360-J4)</f>
        <v>273.91009153926285</v>
      </c>
      <c r="L4" s="5" t="b">
        <f>IF(AND(E4&lt;0,0&lt;F4),-J4+180)</f>
        <v>0</v>
      </c>
      <c r="M4" s="5" t="b">
        <f>IF(AND(E4&lt;0,F4&lt;0),-J4+180)</f>
        <v>0</v>
      </c>
      <c r="N4" s="5" t="b">
        <f>IF(AND(0&lt;E4,F4&lt;0),-J4)</f>
        <v>0</v>
      </c>
      <c r="O4" s="5" t="b">
        <f>IF(AND(0&lt;E4,0=F4),0)</f>
        <v>0</v>
      </c>
      <c r="P4" s="5" t="b">
        <f>IF(AND(E4&lt;0,0=F4),180)</f>
        <v>0</v>
      </c>
      <c r="Q4" s="5" t="b">
        <f>IF(AND(E4=0,0=F4),"原点")</f>
        <v>0</v>
      </c>
      <c r="R4" s="5" t="b">
        <f>IF(AND(E4=0,0&lt;F4),90)</f>
        <v>0</v>
      </c>
      <c r="S4" s="5" t="b">
        <f>IF(AND(E4=0,0&gt;F4),270)</f>
        <v>0</v>
      </c>
      <c r="T4" s="5">
        <f>K4+L4+M4+N4+O4+P4+Q4+R4+S4</f>
        <v>273.91009153926285</v>
      </c>
      <c r="U4" s="3">
        <f aca="true" t="shared" si="2" ref="U4:U40">INT(T4)</f>
        <v>273</v>
      </c>
      <c r="V4" s="3">
        <f>INT(MOD(60*T4,60))</f>
        <v>54</v>
      </c>
      <c r="W4" s="3">
        <f>ROUND(MOD(3600*T4,60),0)</f>
        <v>36</v>
      </c>
      <c r="X4" s="11">
        <f aca="true" t="shared" si="3" ref="X4:X12">U4+0.01*V4+0.0001*W4</f>
        <v>273.5436</v>
      </c>
    </row>
    <row r="5" spans="1:24" ht="15.75">
      <c r="A5" s="14">
        <v>-80.644</v>
      </c>
      <c r="B5" s="2">
        <v>-43.308</v>
      </c>
      <c r="C5" s="23">
        <v>84.314</v>
      </c>
      <c r="D5" s="23">
        <v>-42</v>
      </c>
      <c r="E5" s="3">
        <f aca="true" t="shared" si="4" ref="E5:E12">C5-A5</f>
        <v>164.958</v>
      </c>
      <c r="F5" s="3">
        <f aca="true" t="shared" si="5" ref="F5:F12">D5-B5</f>
        <v>1.3079999999999998</v>
      </c>
      <c r="G5" s="25" t="s">
        <v>50</v>
      </c>
      <c r="H5" s="4">
        <f t="shared" si="0"/>
        <v>164.96318567486506</v>
      </c>
      <c r="I5" s="3">
        <f aca="true" t="shared" si="6" ref="I5:I12">ATAN(F5/E5)</f>
        <v>0.007929124917370077</v>
      </c>
      <c r="J5" s="3">
        <f t="shared" si="1"/>
        <v>0.45430539299732303</v>
      </c>
      <c r="K5" s="5">
        <f aca="true" t="shared" si="7" ref="K5:K12">IF(AND(0&lt;E5,0&lt;F5),360-J5)</f>
        <v>359.5456946070027</v>
      </c>
      <c r="L5" s="5" t="b">
        <f aca="true" t="shared" si="8" ref="L5:L12">IF(AND(E5&lt;0,0&lt;F5),-J5+180)</f>
        <v>0</v>
      </c>
      <c r="M5" s="5" t="b">
        <f aca="true" t="shared" si="9" ref="M5:M12">IF(AND(E5&lt;0,F5&lt;0),-J5+180)</f>
        <v>0</v>
      </c>
      <c r="N5" s="5" t="b">
        <f aca="true" t="shared" si="10" ref="N5:N12">IF(AND(0&lt;E5,F5&lt;0),-J5)</f>
        <v>0</v>
      </c>
      <c r="O5" s="5" t="b">
        <f aca="true" t="shared" si="11" ref="O5:O12">IF(AND(0&lt;E5,0=F5),0)</f>
        <v>0</v>
      </c>
      <c r="P5" s="5" t="b">
        <f aca="true" t="shared" si="12" ref="P5:P12">IF(AND(E5&lt;0,0=F5),180)</f>
        <v>0</v>
      </c>
      <c r="Q5" s="5" t="b">
        <f aca="true" t="shared" si="13" ref="Q5:Q12">IF(AND(E5=0,0=F5),"原点")</f>
        <v>0</v>
      </c>
      <c r="R5" s="5" t="b">
        <f aca="true" t="shared" si="14" ref="R5:R12">IF(AND(E5=0,0&lt;F5),90)</f>
        <v>0</v>
      </c>
      <c r="S5" s="5" t="b">
        <f aca="true" t="shared" si="15" ref="S5:S12">IF(AND(E5=0,0&gt;F5),270)</f>
        <v>0</v>
      </c>
      <c r="T5" s="5">
        <f aca="true" t="shared" si="16" ref="T5:T12">K5+L5+M5+N5+O5+P5+Q5+R5+S5</f>
        <v>359.5456946070027</v>
      </c>
      <c r="U5" s="3">
        <f t="shared" si="2"/>
        <v>359</v>
      </c>
      <c r="V5" s="3">
        <f aca="true" t="shared" si="17" ref="V5:V12">INT(MOD(60*T5,60))</f>
        <v>32</v>
      </c>
      <c r="W5" s="3">
        <f aca="true" t="shared" si="18" ref="W5:W12">ROUND(MOD(3600*T5,60),0)</f>
        <v>45</v>
      </c>
      <c r="X5" s="11">
        <f t="shared" si="3"/>
        <v>359.3245</v>
      </c>
    </row>
    <row r="6" spans="1:24" ht="15.75">
      <c r="A6" s="14">
        <v>-80.644</v>
      </c>
      <c r="B6" s="2">
        <v>-43.308</v>
      </c>
      <c r="C6" s="23">
        <v>-80.644</v>
      </c>
      <c r="D6" s="23">
        <v>-43.308</v>
      </c>
      <c r="E6" s="3">
        <f t="shared" si="4"/>
        <v>0</v>
      </c>
      <c r="F6" s="3">
        <f t="shared" si="5"/>
        <v>0</v>
      </c>
      <c r="G6" s="25" t="s">
        <v>51</v>
      </c>
      <c r="H6" s="4">
        <f t="shared" si="0"/>
        <v>0</v>
      </c>
      <c r="I6" s="3" t="e">
        <f t="shared" si="6"/>
        <v>#DIV/0!</v>
      </c>
      <c r="J6" s="3" t="e">
        <f t="shared" si="1"/>
        <v>#DIV/0!</v>
      </c>
      <c r="K6" s="5" t="b">
        <f t="shared" si="7"/>
        <v>0</v>
      </c>
      <c r="L6" s="5" t="b">
        <f t="shared" si="8"/>
        <v>0</v>
      </c>
      <c r="M6" s="5" t="b">
        <f t="shared" si="9"/>
        <v>0</v>
      </c>
      <c r="N6" s="5" t="b">
        <f t="shared" si="10"/>
        <v>0</v>
      </c>
      <c r="O6" s="5" t="b">
        <f t="shared" si="11"/>
        <v>0</v>
      </c>
      <c r="P6" s="5" t="b">
        <f t="shared" si="12"/>
        <v>0</v>
      </c>
      <c r="Q6" s="5" t="str">
        <f t="shared" si="13"/>
        <v>原点</v>
      </c>
      <c r="R6" s="5" t="b">
        <f t="shared" si="14"/>
        <v>0</v>
      </c>
      <c r="S6" s="5" t="b">
        <f t="shared" si="15"/>
        <v>0</v>
      </c>
      <c r="T6" s="5" t="e">
        <f t="shared" si="16"/>
        <v>#VALUE!</v>
      </c>
      <c r="U6" s="3" t="e">
        <f t="shared" si="2"/>
        <v>#VALUE!</v>
      </c>
      <c r="V6" s="3" t="e">
        <f t="shared" si="17"/>
        <v>#VALUE!</v>
      </c>
      <c r="W6" s="3" t="e">
        <f t="shared" si="18"/>
        <v>#VALUE!</v>
      </c>
      <c r="X6" s="11" t="e">
        <f t="shared" si="3"/>
        <v>#VALUE!</v>
      </c>
    </row>
    <row r="7" spans="1:24" ht="15.75">
      <c r="A7" s="14">
        <v>-80.644</v>
      </c>
      <c r="B7" s="2">
        <v>-43.308</v>
      </c>
      <c r="C7" s="23">
        <v>-72.069</v>
      </c>
      <c r="D7" s="23">
        <v>82.149</v>
      </c>
      <c r="E7" s="3">
        <f>C7-A7</f>
        <v>8.575000000000003</v>
      </c>
      <c r="F7" s="3">
        <f>D7-B7</f>
        <v>125.457</v>
      </c>
      <c r="G7" s="25" t="s">
        <v>28</v>
      </c>
      <c r="H7" s="4">
        <f t="shared" si="0"/>
        <v>125.74970963783574</v>
      </c>
      <c r="I7" s="3">
        <f>ATAN(F7/E7)</f>
        <v>1.5025523553803866</v>
      </c>
      <c r="J7" s="3">
        <f t="shared" si="1"/>
        <v>86.08990846073715</v>
      </c>
      <c r="K7" s="5">
        <f>IF(AND(0&lt;E7,0&lt;F7),360-J7)</f>
        <v>273.91009153926285</v>
      </c>
      <c r="L7" s="5" t="b">
        <f>IF(AND(E7&lt;0,0&lt;F7),-J7+180)</f>
        <v>0</v>
      </c>
      <c r="M7" s="5" t="b">
        <f>IF(AND(E7&lt;0,F7&lt;0),-J7+180)</f>
        <v>0</v>
      </c>
      <c r="N7" s="5" t="b">
        <f>IF(AND(0&lt;E7,F7&lt;0),-J7)</f>
        <v>0</v>
      </c>
      <c r="O7" s="5" t="b">
        <f>IF(AND(0&lt;E7,0=F7),0)</f>
        <v>0</v>
      </c>
      <c r="P7" s="5" t="b">
        <f>IF(AND(E7&lt;0,0=F7),180)</f>
        <v>0</v>
      </c>
      <c r="Q7" s="5" t="b">
        <f>IF(AND(E7=0,0=F7),"原点")</f>
        <v>0</v>
      </c>
      <c r="R7" s="5" t="b">
        <f>IF(AND(E7=0,0&lt;F7),90)</f>
        <v>0</v>
      </c>
      <c r="S7" s="5" t="b">
        <f>IF(AND(E7=0,0&gt;F7),270)</f>
        <v>0</v>
      </c>
      <c r="T7" s="5">
        <f>K7+L7+M7+N7+O7+P7+Q7+R7+S7</f>
        <v>273.91009153926285</v>
      </c>
      <c r="U7" s="3">
        <f t="shared" si="2"/>
        <v>273</v>
      </c>
      <c r="V7" s="3">
        <f>INT(MOD(60*T7,60))</f>
        <v>54</v>
      </c>
      <c r="W7" s="3">
        <f>ROUND(MOD(3600*T7,60),0)</f>
        <v>36</v>
      </c>
      <c r="X7" s="11">
        <f t="shared" si="3"/>
        <v>273.5436</v>
      </c>
    </row>
    <row r="8" spans="1:24" ht="15.75">
      <c r="A8" s="14">
        <v>-80.644</v>
      </c>
      <c r="B8" s="2">
        <v>-43.308</v>
      </c>
      <c r="C8" s="23">
        <v>-68.418</v>
      </c>
      <c r="D8" s="23">
        <v>70.26</v>
      </c>
      <c r="E8" s="3">
        <f t="shared" si="4"/>
        <v>12.225999999999999</v>
      </c>
      <c r="F8" s="3">
        <f t="shared" si="5"/>
        <v>113.56800000000001</v>
      </c>
      <c r="G8" s="29" t="s">
        <v>52</v>
      </c>
      <c r="H8" s="4">
        <f t="shared" si="0"/>
        <v>114.22419052022214</v>
      </c>
      <c r="I8" s="3">
        <f t="shared" si="6"/>
        <v>1.463555770433171</v>
      </c>
      <c r="J8" s="3">
        <f t="shared" si="1"/>
        <v>83.85556872783829</v>
      </c>
      <c r="K8" s="5">
        <f t="shared" si="7"/>
        <v>276.1444312721617</v>
      </c>
      <c r="L8" s="5" t="b">
        <f t="shared" si="8"/>
        <v>0</v>
      </c>
      <c r="M8" s="5" t="b">
        <f t="shared" si="9"/>
        <v>0</v>
      </c>
      <c r="N8" s="5" t="b">
        <f t="shared" si="10"/>
        <v>0</v>
      </c>
      <c r="O8" s="5" t="b">
        <f t="shared" si="11"/>
        <v>0</v>
      </c>
      <c r="P8" s="5" t="b">
        <f t="shared" si="12"/>
        <v>0</v>
      </c>
      <c r="Q8" s="5" t="b">
        <f t="shared" si="13"/>
        <v>0</v>
      </c>
      <c r="R8" s="5" t="b">
        <f t="shared" si="14"/>
        <v>0</v>
      </c>
      <c r="S8" s="5" t="b">
        <f t="shared" si="15"/>
        <v>0</v>
      </c>
      <c r="T8" s="5">
        <f t="shared" si="16"/>
        <v>276.1444312721617</v>
      </c>
      <c r="U8" s="3">
        <f t="shared" si="2"/>
        <v>276</v>
      </c>
      <c r="V8" s="3">
        <f t="shared" si="17"/>
        <v>8</v>
      </c>
      <c r="W8" s="3">
        <f t="shared" si="18"/>
        <v>40</v>
      </c>
      <c r="X8" s="11">
        <f t="shared" si="3"/>
        <v>276.084</v>
      </c>
    </row>
    <row r="9" spans="1:24" ht="15.75">
      <c r="A9" s="14">
        <v>-80.644</v>
      </c>
      <c r="B9" s="2">
        <v>-43.308</v>
      </c>
      <c r="C9" s="23">
        <v>-10.618</v>
      </c>
      <c r="D9" s="23">
        <v>70.261</v>
      </c>
      <c r="E9" s="3">
        <f t="shared" si="4"/>
        <v>70.02600000000001</v>
      </c>
      <c r="F9" s="3">
        <f t="shared" si="5"/>
        <v>113.56899999999999</v>
      </c>
      <c r="G9" s="29" t="s">
        <v>29</v>
      </c>
      <c r="H9" s="4">
        <f t="shared" si="0"/>
        <v>133.42248100301538</v>
      </c>
      <c r="I9" s="3">
        <f t="shared" si="6"/>
        <v>1.0182643948617451</v>
      </c>
      <c r="J9" s="3">
        <f t="shared" si="1"/>
        <v>58.34225225402074</v>
      </c>
      <c r="K9" s="5">
        <f t="shared" si="7"/>
        <v>301.65774774597924</v>
      </c>
      <c r="L9" s="5" t="b">
        <f t="shared" si="8"/>
        <v>0</v>
      </c>
      <c r="M9" s="5" t="b">
        <f t="shared" si="9"/>
        <v>0</v>
      </c>
      <c r="N9" s="5" t="b">
        <f t="shared" si="10"/>
        <v>0</v>
      </c>
      <c r="O9" s="5" t="b">
        <f t="shared" si="11"/>
        <v>0</v>
      </c>
      <c r="P9" s="5" t="b">
        <f t="shared" si="12"/>
        <v>0</v>
      </c>
      <c r="Q9" s="5" t="b">
        <f t="shared" si="13"/>
        <v>0</v>
      </c>
      <c r="R9" s="5" t="b">
        <f t="shared" si="14"/>
        <v>0</v>
      </c>
      <c r="S9" s="5" t="b">
        <f t="shared" si="15"/>
        <v>0</v>
      </c>
      <c r="T9" s="5">
        <f t="shared" si="16"/>
        <v>301.65774774597924</v>
      </c>
      <c r="U9" s="3">
        <f t="shared" si="2"/>
        <v>301</v>
      </c>
      <c r="V9" s="3">
        <f t="shared" si="17"/>
        <v>39</v>
      </c>
      <c r="W9" s="3">
        <f t="shared" si="18"/>
        <v>28</v>
      </c>
      <c r="X9" s="11">
        <f t="shared" si="3"/>
        <v>301.39279999999997</v>
      </c>
    </row>
    <row r="10" spans="1:24" ht="15.75">
      <c r="A10" s="14">
        <v>-80.644</v>
      </c>
      <c r="B10" s="2">
        <v>-43.308</v>
      </c>
      <c r="C10" s="23">
        <v>-10.618</v>
      </c>
      <c r="D10" s="23">
        <v>56.361</v>
      </c>
      <c r="E10" s="3">
        <f t="shared" si="4"/>
        <v>70.02600000000001</v>
      </c>
      <c r="F10" s="3">
        <f t="shared" si="5"/>
        <v>99.669</v>
      </c>
      <c r="G10" s="29" t="s">
        <v>30</v>
      </c>
      <c r="H10" s="4">
        <f t="shared" si="0"/>
        <v>121.80948336233924</v>
      </c>
      <c r="I10" s="3">
        <f t="shared" si="6"/>
        <v>0.9583371954486956</v>
      </c>
      <c r="J10" s="3">
        <f t="shared" si="1"/>
        <v>54.908676649614144</v>
      </c>
      <c r="K10" s="5">
        <f t="shared" si="7"/>
        <v>305.09132335038584</v>
      </c>
      <c r="L10" s="5" t="b">
        <f t="shared" si="8"/>
        <v>0</v>
      </c>
      <c r="M10" s="5" t="b">
        <f t="shared" si="9"/>
        <v>0</v>
      </c>
      <c r="N10" s="5" t="b">
        <f t="shared" si="10"/>
        <v>0</v>
      </c>
      <c r="O10" s="5" t="b">
        <f t="shared" si="11"/>
        <v>0</v>
      </c>
      <c r="P10" s="5" t="b">
        <f t="shared" si="12"/>
        <v>0</v>
      </c>
      <c r="Q10" s="5" t="b">
        <f t="shared" si="13"/>
        <v>0</v>
      </c>
      <c r="R10" s="5" t="b">
        <f t="shared" si="14"/>
        <v>0</v>
      </c>
      <c r="S10" s="5" t="b">
        <f t="shared" si="15"/>
        <v>0</v>
      </c>
      <c r="T10" s="5">
        <f t="shared" si="16"/>
        <v>305.09132335038584</v>
      </c>
      <c r="U10" s="3">
        <f t="shared" si="2"/>
        <v>305</v>
      </c>
      <c r="V10" s="3">
        <f t="shared" si="17"/>
        <v>5</v>
      </c>
      <c r="W10" s="3">
        <f t="shared" si="18"/>
        <v>29</v>
      </c>
      <c r="X10" s="11">
        <f t="shared" si="3"/>
        <v>305.0529</v>
      </c>
    </row>
    <row r="11" spans="1:24" ht="15.75">
      <c r="A11" s="14">
        <v>-80.644</v>
      </c>
      <c r="B11" s="2">
        <v>-43.308</v>
      </c>
      <c r="C11" s="23">
        <v>-68.418</v>
      </c>
      <c r="D11" s="23">
        <v>56.361</v>
      </c>
      <c r="E11" s="3">
        <f t="shared" si="4"/>
        <v>12.225999999999999</v>
      </c>
      <c r="F11" s="3">
        <f t="shared" si="5"/>
        <v>99.669</v>
      </c>
      <c r="G11" s="29" t="s">
        <v>31</v>
      </c>
      <c r="H11" s="4">
        <f t="shared" si="0"/>
        <v>100.41605766509657</v>
      </c>
      <c r="I11" s="3">
        <f t="shared" si="6"/>
        <v>1.4487400566725568</v>
      </c>
      <c r="J11" s="3">
        <f t="shared" si="1"/>
        <v>83.0066908588812</v>
      </c>
      <c r="K11" s="5">
        <f t="shared" si="7"/>
        <v>276.9933091411188</v>
      </c>
      <c r="L11" s="5" t="b">
        <f t="shared" si="8"/>
        <v>0</v>
      </c>
      <c r="M11" s="5" t="b">
        <f t="shared" si="9"/>
        <v>0</v>
      </c>
      <c r="N11" s="5" t="b">
        <f t="shared" si="10"/>
        <v>0</v>
      </c>
      <c r="O11" s="5" t="b">
        <f t="shared" si="11"/>
        <v>0</v>
      </c>
      <c r="P11" s="5" t="b">
        <f t="shared" si="12"/>
        <v>0</v>
      </c>
      <c r="Q11" s="5" t="b">
        <f t="shared" si="13"/>
        <v>0</v>
      </c>
      <c r="R11" s="5" t="b">
        <f t="shared" si="14"/>
        <v>0</v>
      </c>
      <c r="S11" s="5" t="b">
        <f t="shared" si="15"/>
        <v>0</v>
      </c>
      <c r="T11" s="5">
        <f t="shared" si="16"/>
        <v>276.9933091411188</v>
      </c>
      <c r="U11" s="3">
        <f t="shared" si="2"/>
        <v>276</v>
      </c>
      <c r="V11" s="3">
        <f t="shared" si="17"/>
        <v>59</v>
      </c>
      <c r="W11" s="3">
        <f t="shared" si="18"/>
        <v>36</v>
      </c>
      <c r="X11" s="11">
        <f t="shared" si="3"/>
        <v>276.5936</v>
      </c>
    </row>
    <row r="12" spans="1:24" ht="15.75">
      <c r="A12" s="14">
        <v>-80.644</v>
      </c>
      <c r="B12" s="2">
        <v>-43.308</v>
      </c>
      <c r="C12" s="23">
        <v>-83.48</v>
      </c>
      <c r="D12" s="23">
        <v>22.52</v>
      </c>
      <c r="E12" s="3">
        <f t="shared" si="4"/>
        <v>-2.8359999999999985</v>
      </c>
      <c r="F12" s="3">
        <f t="shared" si="5"/>
        <v>65.828</v>
      </c>
      <c r="G12" s="29" t="s">
        <v>32</v>
      </c>
      <c r="H12" s="4">
        <f t="shared" si="0"/>
        <v>65.8890619147063</v>
      </c>
      <c r="I12" s="3">
        <f t="shared" si="6"/>
        <v>-1.5277409801407136</v>
      </c>
      <c r="J12" s="3">
        <f t="shared" si="1"/>
        <v>-87.5331103512426</v>
      </c>
      <c r="K12" s="5" t="b">
        <f t="shared" si="7"/>
        <v>0</v>
      </c>
      <c r="L12" s="5">
        <f t="shared" si="8"/>
        <v>267.5331103512426</v>
      </c>
      <c r="M12" s="5" t="b">
        <f t="shared" si="9"/>
        <v>0</v>
      </c>
      <c r="N12" s="5" t="b">
        <f t="shared" si="10"/>
        <v>0</v>
      </c>
      <c r="O12" s="5" t="b">
        <f t="shared" si="11"/>
        <v>0</v>
      </c>
      <c r="P12" s="5" t="b">
        <f t="shared" si="12"/>
        <v>0</v>
      </c>
      <c r="Q12" s="5" t="b">
        <f t="shared" si="13"/>
        <v>0</v>
      </c>
      <c r="R12" s="5" t="b">
        <f t="shared" si="14"/>
        <v>0</v>
      </c>
      <c r="S12" s="5" t="b">
        <f t="shared" si="15"/>
        <v>0</v>
      </c>
      <c r="T12" s="5">
        <f t="shared" si="16"/>
        <v>267.5331103512426</v>
      </c>
      <c r="U12" s="3">
        <f t="shared" si="2"/>
        <v>267</v>
      </c>
      <c r="V12" s="3">
        <f t="shared" si="17"/>
        <v>31</v>
      </c>
      <c r="W12" s="3">
        <f t="shared" si="18"/>
        <v>59</v>
      </c>
      <c r="X12" s="11">
        <f t="shared" si="3"/>
        <v>267.3159</v>
      </c>
    </row>
    <row r="13" spans="1:24" ht="15.75">
      <c r="A13" s="14">
        <v>-80.644</v>
      </c>
      <c r="B13" s="2">
        <v>-43.308</v>
      </c>
      <c r="C13" s="23">
        <v>-33.08</v>
      </c>
      <c r="D13" s="23">
        <v>22.52</v>
      </c>
      <c r="E13" s="3">
        <f aca="true" t="shared" si="19" ref="E13:E39">C13-A13</f>
        <v>47.56400000000001</v>
      </c>
      <c r="F13" s="3">
        <f aca="true" t="shared" si="20" ref="F13:F39">D13-B13</f>
        <v>65.828</v>
      </c>
      <c r="G13" s="29" t="s">
        <v>33</v>
      </c>
      <c r="H13" s="4">
        <f aca="true" t="shared" si="21" ref="H13:H39">SQRT(E13*E13+F13*F13)</f>
        <v>81.21366683015859</v>
      </c>
      <c r="I13" s="3">
        <f aca="true" t="shared" si="22" ref="I13:I39">ATAN(F13/E13)</f>
        <v>0.9450961178289938</v>
      </c>
      <c r="J13" s="3">
        <f t="shared" si="1"/>
        <v>54.1500187858001</v>
      </c>
      <c r="K13" s="5">
        <f aca="true" t="shared" si="23" ref="K13:K39">IF(AND(0&lt;E13,0&lt;F13),360-J13)</f>
        <v>305.8499812141999</v>
      </c>
      <c r="L13" s="5" t="b">
        <f aca="true" t="shared" si="24" ref="L13:L39">IF(AND(E13&lt;0,0&lt;F13),-J13+180)</f>
        <v>0</v>
      </c>
      <c r="M13" s="5" t="b">
        <f aca="true" t="shared" si="25" ref="M13:M39">IF(AND(E13&lt;0,F13&lt;0),-J13+180)</f>
        <v>0</v>
      </c>
      <c r="N13" s="5" t="b">
        <f aca="true" t="shared" si="26" ref="N13:N39">IF(AND(0&lt;E13,F13&lt;0),-J13)</f>
        <v>0</v>
      </c>
      <c r="O13" s="5" t="b">
        <f aca="true" t="shared" si="27" ref="O13:O39">IF(AND(0&lt;E13,0=F13),0)</f>
        <v>0</v>
      </c>
      <c r="P13" s="5" t="b">
        <f aca="true" t="shared" si="28" ref="P13:P39">IF(AND(E13&lt;0,0=F13),180)</f>
        <v>0</v>
      </c>
      <c r="Q13" s="5" t="b">
        <f aca="true" t="shared" si="29" ref="Q13:Q39">IF(AND(E13=0,0=F13),"原点")</f>
        <v>0</v>
      </c>
      <c r="R13" s="5" t="b">
        <f aca="true" t="shared" si="30" ref="R13:R39">IF(AND(E13=0,0&lt;F13),90)</f>
        <v>0</v>
      </c>
      <c r="S13" s="5" t="b">
        <f aca="true" t="shared" si="31" ref="S13:S39">IF(AND(E13=0,0&gt;F13),270)</f>
        <v>0</v>
      </c>
      <c r="T13" s="5">
        <f aca="true" t="shared" si="32" ref="T13:T39">K13+L13+M13+N13+O13+P13+Q13+R13+S13</f>
        <v>305.8499812141999</v>
      </c>
      <c r="U13" s="3">
        <f t="shared" si="2"/>
        <v>305</v>
      </c>
      <c r="V13" s="3">
        <f aca="true" t="shared" si="33" ref="V13:V39">INT(MOD(60*T13,60))</f>
        <v>50</v>
      </c>
      <c r="W13" s="3">
        <f aca="true" t="shared" si="34" ref="W13:W39">ROUND(MOD(3600*T13,60),0)</f>
        <v>60</v>
      </c>
      <c r="X13" s="11">
        <f aca="true" t="shared" si="35" ref="X13:X39">U13+0.01*V13+0.0001*W13</f>
        <v>305.506</v>
      </c>
    </row>
    <row r="14" spans="1:24" ht="15.75">
      <c r="A14" s="14">
        <v>-80.644</v>
      </c>
      <c r="B14" s="2">
        <v>-43.308</v>
      </c>
      <c r="C14" s="23">
        <v>-33.08</v>
      </c>
      <c r="D14" s="23">
        <v>11.62</v>
      </c>
      <c r="E14" s="3">
        <f t="shared" si="19"/>
        <v>47.56400000000001</v>
      </c>
      <c r="F14" s="3">
        <f t="shared" si="20"/>
        <v>54.928</v>
      </c>
      <c r="G14" s="29" t="s">
        <v>34</v>
      </c>
      <c r="H14" s="4">
        <f t="shared" si="21"/>
        <v>72.6596124404748</v>
      </c>
      <c r="I14" s="3">
        <f t="shared" si="22"/>
        <v>0.8571244176624475</v>
      </c>
      <c r="J14" s="3">
        <f t="shared" si="1"/>
        <v>49.109611649666675</v>
      </c>
      <c r="K14" s="5">
        <f t="shared" si="23"/>
        <v>310.8903883503333</v>
      </c>
      <c r="L14" s="5" t="b">
        <f t="shared" si="24"/>
        <v>0</v>
      </c>
      <c r="M14" s="5" t="b">
        <f t="shared" si="25"/>
        <v>0</v>
      </c>
      <c r="N14" s="5" t="b">
        <f t="shared" si="26"/>
        <v>0</v>
      </c>
      <c r="O14" s="5" t="b">
        <f t="shared" si="27"/>
        <v>0</v>
      </c>
      <c r="P14" s="5" t="b">
        <f t="shared" si="28"/>
        <v>0</v>
      </c>
      <c r="Q14" s="5" t="b">
        <f t="shared" si="29"/>
        <v>0</v>
      </c>
      <c r="R14" s="5" t="b">
        <f t="shared" si="30"/>
        <v>0</v>
      </c>
      <c r="S14" s="5" t="b">
        <f t="shared" si="31"/>
        <v>0</v>
      </c>
      <c r="T14" s="5">
        <f t="shared" si="32"/>
        <v>310.8903883503333</v>
      </c>
      <c r="U14" s="3">
        <f t="shared" si="2"/>
        <v>310</v>
      </c>
      <c r="V14" s="3">
        <f t="shared" si="33"/>
        <v>53</v>
      </c>
      <c r="W14" s="3">
        <f t="shared" si="34"/>
        <v>25</v>
      </c>
      <c r="X14" s="11">
        <f t="shared" si="35"/>
        <v>310.53249999999997</v>
      </c>
    </row>
    <row r="15" spans="1:24" ht="15.75">
      <c r="A15" s="14">
        <v>-80.644</v>
      </c>
      <c r="B15" s="2">
        <v>-43.308</v>
      </c>
      <c r="C15" s="23">
        <v>-83.48</v>
      </c>
      <c r="D15" s="23">
        <v>11.61</v>
      </c>
      <c r="E15" s="3">
        <f t="shared" si="19"/>
        <v>-2.8359999999999985</v>
      </c>
      <c r="F15" s="3">
        <f t="shared" si="20"/>
        <v>54.918</v>
      </c>
      <c r="G15" s="29" t="s">
        <v>35</v>
      </c>
      <c r="H15" s="4">
        <f t="shared" si="21"/>
        <v>54.99117765605679</v>
      </c>
      <c r="I15" s="3">
        <f t="shared" si="22"/>
        <v>-1.5192015299313504</v>
      </c>
      <c r="J15" s="3">
        <f t="shared" si="1"/>
        <v>-87.04383589488398</v>
      </c>
      <c r="K15" s="5" t="b">
        <f t="shared" si="23"/>
        <v>0</v>
      </c>
      <c r="L15" s="5">
        <f t="shared" si="24"/>
        <v>267.04383589488396</v>
      </c>
      <c r="M15" s="5" t="b">
        <f t="shared" si="25"/>
        <v>0</v>
      </c>
      <c r="N15" s="5" t="b">
        <f t="shared" si="26"/>
        <v>0</v>
      </c>
      <c r="O15" s="5" t="b">
        <f t="shared" si="27"/>
        <v>0</v>
      </c>
      <c r="P15" s="5" t="b">
        <f t="shared" si="28"/>
        <v>0</v>
      </c>
      <c r="Q15" s="5" t="b">
        <f t="shared" si="29"/>
        <v>0</v>
      </c>
      <c r="R15" s="5" t="b">
        <f t="shared" si="30"/>
        <v>0</v>
      </c>
      <c r="S15" s="5" t="b">
        <f t="shared" si="31"/>
        <v>0</v>
      </c>
      <c r="T15" s="5">
        <f t="shared" si="32"/>
        <v>267.04383589488396</v>
      </c>
      <c r="U15" s="3">
        <f t="shared" si="2"/>
        <v>267</v>
      </c>
      <c r="V15" s="3">
        <f t="shared" si="33"/>
        <v>2</v>
      </c>
      <c r="W15" s="3">
        <f t="shared" si="34"/>
        <v>38</v>
      </c>
      <c r="X15" s="11">
        <f t="shared" si="35"/>
        <v>267.0238</v>
      </c>
    </row>
    <row r="16" spans="1:24" ht="15.75">
      <c r="A16" s="14">
        <v>-80.644</v>
      </c>
      <c r="B16" s="2">
        <v>-43.308</v>
      </c>
      <c r="C16" s="23">
        <v>-86.032</v>
      </c>
      <c r="D16" s="23">
        <v>-17.287</v>
      </c>
      <c r="E16" s="3">
        <f t="shared" si="19"/>
        <v>-5.387999999999991</v>
      </c>
      <c r="F16" s="3">
        <f t="shared" si="20"/>
        <v>26.021</v>
      </c>
      <c r="G16" s="29" t="s">
        <v>36</v>
      </c>
      <c r="H16" s="4">
        <f t="shared" si="21"/>
        <v>26.57297471116096</v>
      </c>
      <c r="I16" s="3">
        <f t="shared" si="22"/>
        <v>-1.3666182327345786</v>
      </c>
      <c r="J16" s="3">
        <f t="shared" si="1"/>
        <v>-78.30145694131863</v>
      </c>
      <c r="K16" s="5" t="b">
        <f t="shared" si="23"/>
        <v>0</v>
      </c>
      <c r="L16" s="5">
        <f t="shared" si="24"/>
        <v>258.30145694131863</v>
      </c>
      <c r="M16" s="5" t="b">
        <f t="shared" si="25"/>
        <v>0</v>
      </c>
      <c r="N16" s="5" t="b">
        <f t="shared" si="26"/>
        <v>0</v>
      </c>
      <c r="O16" s="5" t="b">
        <f t="shared" si="27"/>
        <v>0</v>
      </c>
      <c r="P16" s="5" t="b">
        <f t="shared" si="28"/>
        <v>0</v>
      </c>
      <c r="Q16" s="5" t="b">
        <f t="shared" si="29"/>
        <v>0</v>
      </c>
      <c r="R16" s="5" t="b">
        <f t="shared" si="30"/>
        <v>0</v>
      </c>
      <c r="S16" s="5" t="b">
        <f t="shared" si="31"/>
        <v>0</v>
      </c>
      <c r="T16" s="5">
        <f t="shared" si="32"/>
        <v>258.30145694131863</v>
      </c>
      <c r="U16" s="3">
        <f t="shared" si="2"/>
        <v>258</v>
      </c>
      <c r="V16" s="3">
        <f t="shared" si="33"/>
        <v>18</v>
      </c>
      <c r="W16" s="3">
        <f t="shared" si="34"/>
        <v>5</v>
      </c>
      <c r="X16" s="11">
        <f t="shared" si="35"/>
        <v>258.1805</v>
      </c>
    </row>
    <row r="17" spans="1:24" ht="15.75">
      <c r="A17" s="14">
        <v>-80.644</v>
      </c>
      <c r="B17" s="2">
        <v>-43.308</v>
      </c>
      <c r="C17" s="23">
        <v>-62.232</v>
      </c>
      <c r="D17" s="23">
        <v>-17.287</v>
      </c>
      <c r="E17" s="3">
        <f t="shared" si="19"/>
        <v>18.412000000000006</v>
      </c>
      <c r="F17" s="3">
        <f t="shared" si="20"/>
        <v>26.021</v>
      </c>
      <c r="G17" s="29" t="s">
        <v>37</v>
      </c>
      <c r="H17" s="4">
        <f t="shared" si="21"/>
        <v>31.876232289905282</v>
      </c>
      <c r="I17" s="3">
        <f t="shared" si="22"/>
        <v>0.9549996517548538</v>
      </c>
      <c r="J17" s="3">
        <f t="shared" si="1"/>
        <v>54.717449482016505</v>
      </c>
      <c r="K17" s="5">
        <f t="shared" si="23"/>
        <v>305.2825505179835</v>
      </c>
      <c r="L17" s="5" t="b">
        <f t="shared" si="24"/>
        <v>0</v>
      </c>
      <c r="M17" s="5" t="b">
        <f t="shared" si="25"/>
        <v>0</v>
      </c>
      <c r="N17" s="5" t="b">
        <f t="shared" si="26"/>
        <v>0</v>
      </c>
      <c r="O17" s="5" t="b">
        <f t="shared" si="27"/>
        <v>0</v>
      </c>
      <c r="P17" s="5" t="b">
        <f t="shared" si="28"/>
        <v>0</v>
      </c>
      <c r="Q17" s="5" t="b">
        <f t="shared" si="29"/>
        <v>0</v>
      </c>
      <c r="R17" s="5" t="b">
        <f t="shared" si="30"/>
        <v>0</v>
      </c>
      <c r="S17" s="5" t="b">
        <f t="shared" si="31"/>
        <v>0</v>
      </c>
      <c r="T17" s="5">
        <f t="shared" si="32"/>
        <v>305.2825505179835</v>
      </c>
      <c r="U17" s="3">
        <f t="shared" si="2"/>
        <v>305</v>
      </c>
      <c r="V17" s="3">
        <f t="shared" si="33"/>
        <v>16</v>
      </c>
      <c r="W17" s="3">
        <f t="shared" si="34"/>
        <v>57</v>
      </c>
      <c r="X17" s="11">
        <f t="shared" si="35"/>
        <v>305.1657</v>
      </c>
    </row>
    <row r="18" spans="1:24" ht="15.75">
      <c r="A18" s="14">
        <v>-80.644</v>
      </c>
      <c r="B18" s="2">
        <v>-43.308</v>
      </c>
      <c r="C18" s="23">
        <v>-62.232</v>
      </c>
      <c r="D18" s="23">
        <v>-28.187</v>
      </c>
      <c r="E18" s="3">
        <f t="shared" si="19"/>
        <v>18.412000000000006</v>
      </c>
      <c r="F18" s="3">
        <f t="shared" si="20"/>
        <v>15.120999999999999</v>
      </c>
      <c r="G18" s="29" t="s">
        <v>38</v>
      </c>
      <c r="H18" s="4">
        <f t="shared" si="21"/>
        <v>23.82533074272003</v>
      </c>
      <c r="I18" s="3">
        <f t="shared" si="22"/>
        <v>0.6875693238448414</v>
      </c>
      <c r="J18" s="3">
        <f t="shared" si="1"/>
        <v>39.39482037897313</v>
      </c>
      <c r="K18" s="5">
        <f t="shared" si="23"/>
        <v>320.6051796210269</v>
      </c>
      <c r="L18" s="5" t="b">
        <f t="shared" si="24"/>
        <v>0</v>
      </c>
      <c r="M18" s="5" t="b">
        <f t="shared" si="25"/>
        <v>0</v>
      </c>
      <c r="N18" s="5" t="b">
        <f t="shared" si="26"/>
        <v>0</v>
      </c>
      <c r="O18" s="5" t="b">
        <f t="shared" si="27"/>
        <v>0</v>
      </c>
      <c r="P18" s="5" t="b">
        <f t="shared" si="28"/>
        <v>0</v>
      </c>
      <c r="Q18" s="5" t="b">
        <f t="shared" si="29"/>
        <v>0</v>
      </c>
      <c r="R18" s="5" t="b">
        <f t="shared" si="30"/>
        <v>0</v>
      </c>
      <c r="S18" s="5" t="b">
        <f t="shared" si="31"/>
        <v>0</v>
      </c>
      <c r="T18" s="5">
        <f t="shared" si="32"/>
        <v>320.6051796210269</v>
      </c>
      <c r="U18" s="3">
        <f t="shared" si="2"/>
        <v>320</v>
      </c>
      <c r="V18" s="3">
        <f t="shared" si="33"/>
        <v>36</v>
      </c>
      <c r="W18" s="3">
        <f t="shared" si="34"/>
        <v>19</v>
      </c>
      <c r="X18" s="11">
        <f t="shared" si="35"/>
        <v>320.3619</v>
      </c>
    </row>
    <row r="19" spans="1:24" ht="15.75">
      <c r="A19" s="14">
        <v>-80.644</v>
      </c>
      <c r="B19" s="2">
        <v>-43.308</v>
      </c>
      <c r="C19" s="23">
        <v>-86.032</v>
      </c>
      <c r="D19" s="23">
        <v>-28.187</v>
      </c>
      <c r="E19" s="3">
        <f t="shared" si="19"/>
        <v>-5.387999999999991</v>
      </c>
      <c r="F19" s="3">
        <f t="shared" si="20"/>
        <v>15.120999999999999</v>
      </c>
      <c r="G19" s="29" t="s">
        <v>39</v>
      </c>
      <c r="H19" s="4">
        <f t="shared" si="21"/>
        <v>16.052264170515006</v>
      </c>
      <c r="I19" s="3">
        <f t="shared" si="22"/>
        <v>-1.2284973458086932</v>
      </c>
      <c r="J19" s="3">
        <f t="shared" si="1"/>
        <v>-70.38771305786173</v>
      </c>
      <c r="K19" s="5" t="b">
        <f t="shared" si="23"/>
        <v>0</v>
      </c>
      <c r="L19" s="5">
        <f t="shared" si="24"/>
        <v>250.38771305786173</v>
      </c>
      <c r="M19" s="5" t="b">
        <f t="shared" si="25"/>
        <v>0</v>
      </c>
      <c r="N19" s="5" t="b">
        <f t="shared" si="26"/>
        <v>0</v>
      </c>
      <c r="O19" s="5" t="b">
        <f t="shared" si="27"/>
        <v>0</v>
      </c>
      <c r="P19" s="5" t="b">
        <f t="shared" si="28"/>
        <v>0</v>
      </c>
      <c r="Q19" s="5" t="b">
        <f t="shared" si="29"/>
        <v>0</v>
      </c>
      <c r="R19" s="5" t="b">
        <f t="shared" si="30"/>
        <v>0</v>
      </c>
      <c r="S19" s="5" t="b">
        <f t="shared" si="31"/>
        <v>0</v>
      </c>
      <c r="T19" s="5">
        <f t="shared" si="32"/>
        <v>250.38771305786173</v>
      </c>
      <c r="U19" s="3">
        <f t="shared" si="2"/>
        <v>250</v>
      </c>
      <c r="V19" s="3">
        <f t="shared" si="33"/>
        <v>23</v>
      </c>
      <c r="W19" s="3">
        <f t="shared" si="34"/>
        <v>16</v>
      </c>
      <c r="X19" s="11">
        <f t="shared" si="35"/>
        <v>250.2316</v>
      </c>
    </row>
    <row r="20" spans="1:24" ht="15.75">
      <c r="A20" s="14">
        <v>-80.644</v>
      </c>
      <c r="B20" s="2">
        <v>-43.308</v>
      </c>
      <c r="C20" s="23">
        <v>-84.849</v>
      </c>
      <c r="D20" s="23">
        <v>57.54</v>
      </c>
      <c r="E20" s="3">
        <f t="shared" si="19"/>
        <v>-4.204999999999998</v>
      </c>
      <c r="F20" s="3">
        <f t="shared" si="20"/>
        <v>100.848</v>
      </c>
      <c r="G20" s="29" t="s">
        <v>40</v>
      </c>
      <c r="H20" s="4">
        <f t="shared" si="21"/>
        <v>100.93562864023784</v>
      </c>
      <c r="I20" s="3">
        <f t="shared" si="22"/>
        <v>-1.529124051549763</v>
      </c>
      <c r="J20" s="3">
        <f t="shared" si="1"/>
        <v>-87.61235450574635</v>
      </c>
      <c r="K20" s="5" t="b">
        <f t="shared" si="23"/>
        <v>0</v>
      </c>
      <c r="L20" s="5">
        <f t="shared" si="24"/>
        <v>267.61235450574634</v>
      </c>
      <c r="M20" s="5" t="b">
        <f t="shared" si="25"/>
        <v>0</v>
      </c>
      <c r="N20" s="5" t="b">
        <f t="shared" si="26"/>
        <v>0</v>
      </c>
      <c r="O20" s="5" t="b">
        <f t="shared" si="27"/>
        <v>0</v>
      </c>
      <c r="P20" s="5" t="b">
        <f t="shared" si="28"/>
        <v>0</v>
      </c>
      <c r="Q20" s="5" t="b">
        <f t="shared" si="29"/>
        <v>0</v>
      </c>
      <c r="R20" s="5" t="b">
        <f t="shared" si="30"/>
        <v>0</v>
      </c>
      <c r="S20" s="5" t="b">
        <f t="shared" si="31"/>
        <v>0</v>
      </c>
      <c r="T20" s="5">
        <f t="shared" si="32"/>
        <v>267.61235450574634</v>
      </c>
      <c r="U20" s="3">
        <f t="shared" si="2"/>
        <v>267</v>
      </c>
      <c r="V20" s="3">
        <f t="shared" si="33"/>
        <v>36</v>
      </c>
      <c r="W20" s="3">
        <f t="shared" si="34"/>
        <v>44</v>
      </c>
      <c r="X20" s="11">
        <f t="shared" si="35"/>
        <v>267.3644</v>
      </c>
    </row>
    <row r="21" spans="1:24" ht="15.75">
      <c r="A21" s="14">
        <v>-80.644</v>
      </c>
      <c r="B21" s="2">
        <v>-43.308</v>
      </c>
      <c r="C21" s="23">
        <v>-69.323</v>
      </c>
      <c r="D21" s="23">
        <v>69.417</v>
      </c>
      <c r="E21" s="3">
        <f t="shared" si="19"/>
        <v>11.321000000000012</v>
      </c>
      <c r="F21" s="3">
        <f t="shared" si="20"/>
        <v>112.725</v>
      </c>
      <c r="G21" s="29" t="s">
        <v>41</v>
      </c>
      <c r="H21" s="4">
        <f t="shared" si="21"/>
        <v>113.29205914802678</v>
      </c>
      <c r="I21" s="3">
        <f t="shared" si="22"/>
        <v>1.4707017017726713</v>
      </c>
      <c r="J21" s="3">
        <f t="shared" si="1"/>
        <v>84.26500043428193</v>
      </c>
      <c r="K21" s="5">
        <f t="shared" si="23"/>
        <v>275.73499956571806</v>
      </c>
      <c r="L21" s="5" t="b">
        <f t="shared" si="24"/>
        <v>0</v>
      </c>
      <c r="M21" s="5" t="b">
        <f t="shared" si="25"/>
        <v>0</v>
      </c>
      <c r="N21" s="5" t="b">
        <f t="shared" si="26"/>
        <v>0</v>
      </c>
      <c r="O21" s="5" t="b">
        <f t="shared" si="27"/>
        <v>0</v>
      </c>
      <c r="P21" s="5" t="b">
        <f t="shared" si="28"/>
        <v>0</v>
      </c>
      <c r="Q21" s="5" t="b">
        <f t="shared" si="29"/>
        <v>0</v>
      </c>
      <c r="R21" s="5" t="b">
        <f t="shared" si="30"/>
        <v>0</v>
      </c>
      <c r="S21" s="5" t="b">
        <f t="shared" si="31"/>
        <v>0</v>
      </c>
      <c r="T21" s="5">
        <f t="shared" si="32"/>
        <v>275.73499956571806</v>
      </c>
      <c r="U21" s="3">
        <f t="shared" si="2"/>
        <v>275</v>
      </c>
      <c r="V21" s="3">
        <f t="shared" si="33"/>
        <v>44</v>
      </c>
      <c r="W21" s="3">
        <f t="shared" si="34"/>
        <v>6</v>
      </c>
      <c r="X21" s="11">
        <f t="shared" si="35"/>
        <v>275.4406</v>
      </c>
    </row>
    <row r="22" spans="1:24" ht="15.75">
      <c r="A22" s="14">
        <v>-80.644</v>
      </c>
      <c r="B22" s="2">
        <v>-43.308</v>
      </c>
      <c r="C22" s="23">
        <v>-63.25</v>
      </c>
      <c r="D22" s="23">
        <v>61.479</v>
      </c>
      <c r="E22" s="3">
        <f t="shared" si="19"/>
        <v>17.394000000000005</v>
      </c>
      <c r="F22" s="3">
        <f t="shared" si="20"/>
        <v>104.787</v>
      </c>
      <c r="G22" s="29" t="s">
        <v>42</v>
      </c>
      <c r="H22" s="4">
        <f t="shared" si="21"/>
        <v>106.2208388453038</v>
      </c>
      <c r="I22" s="3">
        <f t="shared" si="22"/>
        <v>1.4063023304894922</v>
      </c>
      <c r="J22" s="3">
        <f t="shared" si="1"/>
        <v>80.57518825645977</v>
      </c>
      <c r="K22" s="5">
        <f t="shared" si="23"/>
        <v>279.4248117435402</v>
      </c>
      <c r="L22" s="5" t="b">
        <f t="shared" si="24"/>
        <v>0</v>
      </c>
      <c r="M22" s="5" t="b">
        <f t="shared" si="25"/>
        <v>0</v>
      </c>
      <c r="N22" s="5" t="b">
        <f t="shared" si="26"/>
        <v>0</v>
      </c>
      <c r="O22" s="5" t="b">
        <f t="shared" si="27"/>
        <v>0</v>
      </c>
      <c r="P22" s="5" t="b">
        <f t="shared" si="28"/>
        <v>0</v>
      </c>
      <c r="Q22" s="5" t="b">
        <f t="shared" si="29"/>
        <v>0</v>
      </c>
      <c r="R22" s="5" t="b">
        <f t="shared" si="30"/>
        <v>0</v>
      </c>
      <c r="S22" s="5" t="b">
        <f t="shared" si="31"/>
        <v>0</v>
      </c>
      <c r="T22" s="5">
        <f t="shared" si="32"/>
        <v>279.4248117435402</v>
      </c>
      <c r="U22" s="3">
        <f t="shared" si="2"/>
        <v>279</v>
      </c>
      <c r="V22" s="3">
        <f t="shared" si="33"/>
        <v>25</v>
      </c>
      <c r="W22" s="3">
        <f t="shared" si="34"/>
        <v>29</v>
      </c>
      <c r="X22" s="11">
        <f t="shared" si="35"/>
        <v>279.2529</v>
      </c>
    </row>
    <row r="23" spans="1:24" ht="15.75">
      <c r="A23" s="14">
        <v>-80.644</v>
      </c>
      <c r="B23" s="2">
        <v>-43.308</v>
      </c>
      <c r="C23" s="23">
        <v>-78.776</v>
      </c>
      <c r="D23" s="23">
        <v>49.602</v>
      </c>
      <c r="E23" s="3">
        <f t="shared" si="19"/>
        <v>1.8680000000000092</v>
      </c>
      <c r="F23" s="3">
        <f t="shared" si="20"/>
        <v>92.91</v>
      </c>
      <c r="G23" s="29" t="s">
        <v>43</v>
      </c>
      <c r="H23" s="4">
        <f t="shared" si="21"/>
        <v>92.92877661951651</v>
      </c>
      <c r="I23" s="3">
        <f t="shared" si="22"/>
        <v>1.5506935567989941</v>
      </c>
      <c r="J23" s="3">
        <f t="shared" si="1"/>
        <v>88.84819612271257</v>
      </c>
      <c r="K23" s="5">
        <f t="shared" si="23"/>
        <v>271.1518038772874</v>
      </c>
      <c r="L23" s="5" t="b">
        <f t="shared" si="24"/>
        <v>0</v>
      </c>
      <c r="M23" s="5" t="b">
        <f t="shared" si="25"/>
        <v>0</v>
      </c>
      <c r="N23" s="5" t="b">
        <f t="shared" si="26"/>
        <v>0</v>
      </c>
      <c r="O23" s="5" t="b">
        <f t="shared" si="27"/>
        <v>0</v>
      </c>
      <c r="P23" s="5" t="b">
        <f t="shared" si="28"/>
        <v>0</v>
      </c>
      <c r="Q23" s="5" t="b">
        <f t="shared" si="29"/>
        <v>0</v>
      </c>
      <c r="R23" s="5" t="b">
        <f t="shared" si="30"/>
        <v>0</v>
      </c>
      <c r="S23" s="5" t="b">
        <f t="shared" si="31"/>
        <v>0</v>
      </c>
      <c r="T23" s="5">
        <f t="shared" si="32"/>
        <v>271.1518038772874</v>
      </c>
      <c r="U23" s="3">
        <f t="shared" si="2"/>
        <v>271</v>
      </c>
      <c r="V23" s="3">
        <f t="shared" si="33"/>
        <v>9</v>
      </c>
      <c r="W23" s="3">
        <f t="shared" si="34"/>
        <v>6</v>
      </c>
      <c r="X23" s="11">
        <f t="shared" si="35"/>
        <v>271.0906</v>
      </c>
    </row>
    <row r="24" spans="1:24" ht="15.75">
      <c r="A24" s="14">
        <v>-80.644</v>
      </c>
      <c r="B24" s="2">
        <v>-43.308</v>
      </c>
      <c r="C24" s="23">
        <v>-85.14</v>
      </c>
      <c r="D24" s="23">
        <v>53.004</v>
      </c>
      <c r="E24" s="3">
        <f t="shared" si="19"/>
        <v>-4.495999999999995</v>
      </c>
      <c r="F24" s="3">
        <f t="shared" si="20"/>
        <v>96.312</v>
      </c>
      <c r="G24" s="29" t="s">
        <v>44</v>
      </c>
      <c r="H24" s="4">
        <f t="shared" si="21"/>
        <v>96.41688316887246</v>
      </c>
      <c r="I24" s="3">
        <f t="shared" si="22"/>
        <v>-1.5241485735673823</v>
      </c>
      <c r="J24" s="3">
        <f t="shared" si="1"/>
        <v>-87.32728061629567</v>
      </c>
      <c r="K24" s="5" t="b">
        <f t="shared" si="23"/>
        <v>0</v>
      </c>
      <c r="L24" s="5">
        <f t="shared" si="24"/>
        <v>267.32728061629564</v>
      </c>
      <c r="M24" s="5" t="b">
        <f t="shared" si="25"/>
        <v>0</v>
      </c>
      <c r="N24" s="5" t="b">
        <f t="shared" si="26"/>
        <v>0</v>
      </c>
      <c r="O24" s="5" t="b">
        <f t="shared" si="27"/>
        <v>0</v>
      </c>
      <c r="P24" s="5" t="b">
        <f t="shared" si="28"/>
        <v>0</v>
      </c>
      <c r="Q24" s="5" t="b">
        <f t="shared" si="29"/>
        <v>0</v>
      </c>
      <c r="R24" s="5" t="b">
        <f t="shared" si="30"/>
        <v>0</v>
      </c>
      <c r="S24" s="5" t="b">
        <f t="shared" si="31"/>
        <v>0</v>
      </c>
      <c r="T24" s="5">
        <f t="shared" si="32"/>
        <v>267.32728061629564</v>
      </c>
      <c r="U24" s="3">
        <f t="shared" si="2"/>
        <v>267</v>
      </c>
      <c r="V24" s="3">
        <f t="shared" si="33"/>
        <v>19</v>
      </c>
      <c r="W24" s="3">
        <f t="shared" si="34"/>
        <v>38</v>
      </c>
      <c r="X24" s="11">
        <f t="shared" si="35"/>
        <v>267.1938</v>
      </c>
    </row>
    <row r="25" spans="1:24" ht="15.75">
      <c r="A25" s="14">
        <v>-80.644</v>
      </c>
      <c r="B25" s="2">
        <v>-43.308</v>
      </c>
      <c r="C25" s="23">
        <v>-75.161</v>
      </c>
      <c r="D25" s="23">
        <v>52.363</v>
      </c>
      <c r="E25" s="3">
        <f>C25-A25</f>
        <v>5.483000000000004</v>
      </c>
      <c r="F25" s="3">
        <f>D25-B25</f>
        <v>95.67099999999999</v>
      </c>
      <c r="G25" s="29" t="s">
        <v>45</v>
      </c>
      <c r="H25" s="4">
        <f>SQRT(E25*E25+F25*F25)</f>
        <v>95.82798928288122</v>
      </c>
      <c r="I25" s="3">
        <f>ATAN(F25/E25)</f>
        <v>1.513547957483888</v>
      </c>
      <c r="J25" s="3">
        <f t="shared" si="1"/>
        <v>86.71991005447295</v>
      </c>
      <c r="K25" s="5">
        <f>IF(AND(0&lt;E25,0&lt;F25),360-J25)</f>
        <v>273.28008994552704</v>
      </c>
      <c r="L25" s="5" t="b">
        <f>IF(AND(E25&lt;0,0&lt;F25),-J25+180)</f>
        <v>0</v>
      </c>
      <c r="M25" s="5" t="b">
        <f>IF(AND(E25&lt;0,F25&lt;0),-J25+180)</f>
        <v>0</v>
      </c>
      <c r="N25" s="5" t="b">
        <f>IF(AND(0&lt;E25,F25&lt;0),-J25)</f>
        <v>0</v>
      </c>
      <c r="O25" s="5" t="b">
        <f>IF(AND(0&lt;E25,0=F25),0)</f>
        <v>0</v>
      </c>
      <c r="P25" s="5" t="b">
        <f>IF(AND(E25&lt;0,0=F25),180)</f>
        <v>0</v>
      </c>
      <c r="Q25" s="5" t="b">
        <f>IF(AND(E25=0,0=F25),"原点")</f>
        <v>0</v>
      </c>
      <c r="R25" s="5" t="b">
        <f>IF(AND(E25=0,0&lt;F25),90)</f>
        <v>0</v>
      </c>
      <c r="S25" s="5" t="b">
        <f>IF(AND(E25=0,0&gt;F25),270)</f>
        <v>0</v>
      </c>
      <c r="T25" s="5">
        <f>K25+L25+M25+N25+O25+P25+Q25+R25+S25</f>
        <v>273.28008994552704</v>
      </c>
      <c r="U25" s="3">
        <f t="shared" si="2"/>
        <v>273</v>
      </c>
      <c r="V25" s="3">
        <f>INT(MOD(60*T25,60))</f>
        <v>16</v>
      </c>
      <c r="W25" s="3">
        <f>ROUND(MOD(3600*T25,60),0)</f>
        <v>48</v>
      </c>
      <c r="X25" s="11">
        <f>U25+0.01*V25+0.0001*W25</f>
        <v>273.1648</v>
      </c>
    </row>
    <row r="26" spans="1:24" ht="15.75">
      <c r="A26" s="14">
        <v>-80.644</v>
      </c>
      <c r="B26" s="2">
        <v>-43.308</v>
      </c>
      <c r="C26" s="23">
        <v>-80.601</v>
      </c>
      <c r="D26" s="23">
        <v>-32.36</v>
      </c>
      <c r="E26" s="3">
        <f t="shared" si="19"/>
        <v>0.043000000000006366</v>
      </c>
      <c r="F26" s="3">
        <f t="shared" si="20"/>
        <v>10.948</v>
      </c>
      <c r="G26" s="29" t="s">
        <v>46</v>
      </c>
      <c r="H26" s="4">
        <f t="shared" si="21"/>
        <v>10.948084444321756</v>
      </c>
      <c r="I26" s="3">
        <f t="shared" si="22"/>
        <v>1.5668686889716483</v>
      </c>
      <c r="J26" s="3">
        <f t="shared" si="1"/>
        <v>89.77496292927192</v>
      </c>
      <c r="K26" s="5">
        <f t="shared" si="23"/>
        <v>270.2250370707281</v>
      </c>
      <c r="L26" s="5" t="b">
        <f t="shared" si="24"/>
        <v>0</v>
      </c>
      <c r="M26" s="5" t="b">
        <f t="shared" si="25"/>
        <v>0</v>
      </c>
      <c r="N26" s="5" t="b">
        <f t="shared" si="26"/>
        <v>0</v>
      </c>
      <c r="O26" s="5" t="b">
        <f t="shared" si="27"/>
        <v>0</v>
      </c>
      <c r="P26" s="5" t="b">
        <f t="shared" si="28"/>
        <v>0</v>
      </c>
      <c r="Q26" s="5" t="b">
        <f t="shared" si="29"/>
        <v>0</v>
      </c>
      <c r="R26" s="5" t="b">
        <f t="shared" si="30"/>
        <v>0</v>
      </c>
      <c r="S26" s="5" t="b">
        <f t="shared" si="31"/>
        <v>0</v>
      </c>
      <c r="T26" s="5">
        <f t="shared" si="32"/>
        <v>270.2250370707281</v>
      </c>
      <c r="U26" s="3">
        <f t="shared" si="2"/>
        <v>270</v>
      </c>
      <c r="V26" s="3">
        <f t="shared" si="33"/>
        <v>13</v>
      </c>
      <c r="W26" s="3">
        <f t="shared" si="34"/>
        <v>30</v>
      </c>
      <c r="X26" s="11">
        <f t="shared" si="35"/>
        <v>270.133</v>
      </c>
    </row>
    <row r="27" spans="1:24" ht="15.75">
      <c r="A27" s="14">
        <v>-80.644</v>
      </c>
      <c r="B27" s="2">
        <v>-43.308</v>
      </c>
      <c r="C27" s="23">
        <v>-90.573</v>
      </c>
      <c r="D27" s="23">
        <v>-31.721</v>
      </c>
      <c r="E27" s="3">
        <f t="shared" si="19"/>
        <v>-9.928999999999988</v>
      </c>
      <c r="F27" s="3">
        <f t="shared" si="20"/>
        <v>11.587</v>
      </c>
      <c r="G27" s="29" t="s">
        <v>47</v>
      </c>
      <c r="H27" s="4">
        <f t="shared" si="21"/>
        <v>15.259213937814744</v>
      </c>
      <c r="I27" s="3">
        <f t="shared" si="22"/>
        <v>-0.862305110074664</v>
      </c>
      <c r="J27" s="3">
        <f t="shared" si="1"/>
        <v>-49.40644345984213</v>
      </c>
      <c r="K27" s="5" t="b">
        <f t="shared" si="23"/>
        <v>0</v>
      </c>
      <c r="L27" s="5">
        <f t="shared" si="24"/>
        <v>229.40644345984214</v>
      </c>
      <c r="M27" s="5" t="b">
        <f t="shared" si="25"/>
        <v>0</v>
      </c>
      <c r="N27" s="5" t="b">
        <f t="shared" si="26"/>
        <v>0</v>
      </c>
      <c r="O27" s="5" t="b">
        <f t="shared" si="27"/>
        <v>0</v>
      </c>
      <c r="P27" s="5" t="b">
        <f t="shared" si="28"/>
        <v>0</v>
      </c>
      <c r="Q27" s="5" t="b">
        <f t="shared" si="29"/>
        <v>0</v>
      </c>
      <c r="R27" s="5" t="b">
        <f t="shared" si="30"/>
        <v>0</v>
      </c>
      <c r="S27" s="5" t="b">
        <f t="shared" si="31"/>
        <v>0</v>
      </c>
      <c r="T27" s="5">
        <f t="shared" si="32"/>
        <v>229.40644345984214</v>
      </c>
      <c r="U27" s="3">
        <f t="shared" si="2"/>
        <v>229</v>
      </c>
      <c r="V27" s="3">
        <f t="shared" si="33"/>
        <v>24</v>
      </c>
      <c r="W27" s="3">
        <f t="shared" si="34"/>
        <v>23</v>
      </c>
      <c r="X27" s="11">
        <f t="shared" si="35"/>
        <v>229.2423</v>
      </c>
    </row>
    <row r="28" spans="1:24" ht="15.75">
      <c r="A28" s="14"/>
      <c r="B28" s="2"/>
      <c r="C28" s="23"/>
      <c r="D28" s="23"/>
      <c r="E28" s="3"/>
      <c r="F28" s="3"/>
      <c r="G28" s="25"/>
      <c r="H28" s="4"/>
      <c r="I28" s="3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3"/>
      <c r="V28" s="3"/>
      <c r="W28" s="3"/>
      <c r="X28" s="11"/>
    </row>
    <row r="29" spans="1:24" ht="15.75">
      <c r="A29" s="14"/>
      <c r="B29" s="2"/>
      <c r="C29" s="23"/>
      <c r="D29" s="23"/>
      <c r="E29" s="3"/>
      <c r="F29" s="3"/>
      <c r="G29" s="25"/>
      <c r="H29" s="4"/>
      <c r="I29" s="3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3"/>
      <c r="V29" s="3"/>
      <c r="W29" s="3"/>
      <c r="X29" s="11"/>
    </row>
    <row r="30" spans="1:24" ht="15.75">
      <c r="A30" s="14"/>
      <c r="B30" s="2"/>
      <c r="C30" s="23"/>
      <c r="D30" s="23"/>
      <c r="E30" s="3"/>
      <c r="F30" s="3"/>
      <c r="G30" s="25"/>
      <c r="H30" s="4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3"/>
      <c r="V30" s="3"/>
      <c r="W30" s="3"/>
      <c r="X30" s="11"/>
    </row>
    <row r="31" spans="1:24" ht="15.75">
      <c r="A31" s="14"/>
      <c r="B31" s="2"/>
      <c r="C31" s="23"/>
      <c r="D31" s="23"/>
      <c r="E31" s="3"/>
      <c r="F31" s="3"/>
      <c r="G31" s="25"/>
      <c r="H31" s="4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3"/>
      <c r="V31" s="3"/>
      <c r="W31" s="3"/>
      <c r="X31" s="11"/>
    </row>
    <row r="32" spans="1:24" ht="15.75">
      <c r="A32" s="14"/>
      <c r="B32" s="2"/>
      <c r="C32" s="23"/>
      <c r="D32" s="23"/>
      <c r="E32" s="3"/>
      <c r="F32" s="3"/>
      <c r="G32" s="25"/>
      <c r="H32" s="4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3"/>
      <c r="V32" s="3"/>
      <c r="W32" s="3"/>
      <c r="X32" s="11"/>
    </row>
    <row r="33" spans="1:24" ht="15.75">
      <c r="A33" s="14"/>
      <c r="B33" s="2"/>
      <c r="C33" s="23"/>
      <c r="D33" s="23"/>
      <c r="E33" s="3"/>
      <c r="F33" s="3"/>
      <c r="G33" s="25"/>
      <c r="H33" s="4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3"/>
      <c r="V33" s="3"/>
      <c r="W33" s="3"/>
      <c r="X33" s="11"/>
    </row>
    <row r="34" spans="1:24" ht="15.75">
      <c r="A34" s="14"/>
      <c r="B34" s="2"/>
      <c r="C34" s="23"/>
      <c r="D34" s="23"/>
      <c r="E34" s="3"/>
      <c r="F34" s="3"/>
      <c r="G34" s="25"/>
      <c r="H34" s="4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3"/>
      <c r="V34" s="3"/>
      <c r="W34" s="3"/>
      <c r="X34" s="11"/>
    </row>
    <row r="35" spans="1:24" ht="15.75">
      <c r="A35" s="14"/>
      <c r="B35" s="2"/>
      <c r="C35" s="23"/>
      <c r="D35" s="23"/>
      <c r="E35" s="3"/>
      <c r="F35" s="3"/>
      <c r="G35" s="25"/>
      <c r="H35" s="4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3"/>
      <c r="V35" s="3"/>
      <c r="W35" s="3"/>
      <c r="X35" s="11"/>
    </row>
    <row r="36" spans="1:24" ht="15.75">
      <c r="A36" s="14"/>
      <c r="B36" s="2"/>
      <c r="C36" s="23"/>
      <c r="D36" s="23"/>
      <c r="E36" s="3"/>
      <c r="F36" s="3"/>
      <c r="G36" s="25"/>
      <c r="H36" s="4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3"/>
      <c r="V36" s="3"/>
      <c r="W36" s="3"/>
      <c r="X36" s="11"/>
    </row>
    <row r="37" spans="1:24" ht="15.75">
      <c r="A37" s="14"/>
      <c r="B37" s="2"/>
      <c r="C37" s="23"/>
      <c r="D37" s="23"/>
      <c r="E37" s="3"/>
      <c r="F37" s="3"/>
      <c r="G37" s="25"/>
      <c r="H37" s="4"/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3"/>
      <c r="V37" s="3"/>
      <c r="W37" s="3"/>
      <c r="X37" s="11"/>
    </row>
    <row r="38" spans="1:24" ht="15.75">
      <c r="A38" s="14"/>
      <c r="B38" s="2"/>
      <c r="C38" s="23"/>
      <c r="D38" s="23"/>
      <c r="E38" s="3"/>
      <c r="F38" s="3"/>
      <c r="G38" s="25"/>
      <c r="H38" s="4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3"/>
      <c r="V38" s="3"/>
      <c r="W38" s="3"/>
      <c r="X38" s="11"/>
    </row>
    <row r="39" spans="1:24" ht="15.75">
      <c r="A39" s="14"/>
      <c r="B39" s="2"/>
      <c r="C39" s="23"/>
      <c r="D39" s="23"/>
      <c r="E39" s="3">
        <f t="shared" si="19"/>
        <v>0</v>
      </c>
      <c r="F39" s="3">
        <f t="shared" si="20"/>
        <v>0</v>
      </c>
      <c r="G39" s="25"/>
      <c r="H39" s="4">
        <f t="shared" si="21"/>
        <v>0</v>
      </c>
      <c r="I39" s="3" t="e">
        <f t="shared" si="22"/>
        <v>#DIV/0!</v>
      </c>
      <c r="J39" s="3" t="e">
        <f t="shared" si="1"/>
        <v>#DIV/0!</v>
      </c>
      <c r="K39" s="5" t="b">
        <f t="shared" si="23"/>
        <v>0</v>
      </c>
      <c r="L39" s="5" t="b">
        <f t="shared" si="24"/>
        <v>0</v>
      </c>
      <c r="M39" s="5" t="b">
        <f t="shared" si="25"/>
        <v>0</v>
      </c>
      <c r="N39" s="5" t="b">
        <f t="shared" si="26"/>
        <v>0</v>
      </c>
      <c r="O39" s="5" t="b">
        <f t="shared" si="27"/>
        <v>0</v>
      </c>
      <c r="P39" s="5" t="b">
        <f t="shared" si="28"/>
        <v>0</v>
      </c>
      <c r="Q39" s="5" t="str">
        <f t="shared" si="29"/>
        <v>原点</v>
      </c>
      <c r="R39" s="5" t="b">
        <f t="shared" si="30"/>
        <v>0</v>
      </c>
      <c r="S39" s="5" t="b">
        <f t="shared" si="31"/>
        <v>0</v>
      </c>
      <c r="T39" s="5" t="e">
        <f t="shared" si="32"/>
        <v>#VALUE!</v>
      </c>
      <c r="U39" s="3" t="e">
        <f t="shared" si="2"/>
        <v>#VALUE!</v>
      </c>
      <c r="V39" s="3" t="e">
        <f t="shared" si="33"/>
        <v>#VALUE!</v>
      </c>
      <c r="W39" s="3" t="e">
        <f t="shared" si="34"/>
        <v>#VALUE!</v>
      </c>
      <c r="X39" s="11" t="e">
        <f t="shared" si="35"/>
        <v>#VALUE!</v>
      </c>
    </row>
    <row r="40" spans="1:24" ht="16.5" thickBot="1">
      <c r="A40" s="14"/>
      <c r="B40" s="2"/>
      <c r="C40" s="23"/>
      <c r="D40" s="23"/>
      <c r="E40" s="3">
        <f>C40-A40</f>
        <v>0</v>
      </c>
      <c r="F40" s="3">
        <f>D40-B40</f>
        <v>0</v>
      </c>
      <c r="G40" s="25"/>
      <c r="H40" s="4">
        <f>SQRT(E40*E40+F40*F40)</f>
        <v>0</v>
      </c>
      <c r="I40" s="3" t="e">
        <f>ATAN(F40/E40)</f>
        <v>#DIV/0!</v>
      </c>
      <c r="J40" s="3" t="e">
        <f t="shared" si="1"/>
        <v>#DIV/0!</v>
      </c>
      <c r="K40" s="5" t="b">
        <f>IF(AND(0&lt;E40,0&lt;F40),360-J40)</f>
        <v>0</v>
      </c>
      <c r="L40" s="5" t="b">
        <f>IF(AND(E40&lt;0,0&lt;F40),-J40+180)</f>
        <v>0</v>
      </c>
      <c r="M40" s="5" t="b">
        <f>IF(AND(E40&lt;0,F40&lt;0),-J40+180)</f>
        <v>0</v>
      </c>
      <c r="N40" s="5" t="b">
        <f>IF(AND(0&lt;E40,F40&lt;0),-J40)</f>
        <v>0</v>
      </c>
      <c r="O40" s="5" t="b">
        <f>IF(AND(0&lt;E40,0=F40),0)</f>
        <v>0</v>
      </c>
      <c r="P40" s="5" t="b">
        <f>IF(AND(E40&lt;0,0=F40),180)</f>
        <v>0</v>
      </c>
      <c r="Q40" s="5" t="str">
        <f>IF(AND(E40=0,0=F40),"原点")</f>
        <v>原点</v>
      </c>
      <c r="R40" s="5" t="b">
        <f>IF(AND(E40=0,0&lt;F40),90)</f>
        <v>0</v>
      </c>
      <c r="S40" s="5" t="b">
        <f>IF(AND(E40=0,0&gt;F40),270)</f>
        <v>0</v>
      </c>
      <c r="T40" s="5" t="e">
        <f>K40+L40+M40+N40+O40+P40+Q40+R40+S40</f>
        <v>#VALUE!</v>
      </c>
      <c r="U40" s="3" t="e">
        <f t="shared" si="2"/>
        <v>#VALUE!</v>
      </c>
      <c r="V40" s="3" t="e">
        <f>INT(MOD(60*T40,60))</f>
        <v>#VALUE!</v>
      </c>
      <c r="W40" s="3" t="e">
        <f>ROUND(MOD(3600*T40,60),0)</f>
        <v>#VALUE!</v>
      </c>
      <c r="X40" s="11" t="e">
        <f>U40+0.01*V40+0.0001*W40</f>
        <v>#VALUE!</v>
      </c>
    </row>
    <row r="41" spans="1:24" ht="15" thickTop="1">
      <c r="A41" s="17"/>
      <c r="B41" s="17"/>
      <c r="C41" s="17"/>
      <c r="D41" s="17"/>
      <c r="E41" s="17"/>
      <c r="F41" s="17"/>
      <c r="G41" s="2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.75">
      <c r="A42" s="30" t="s">
        <v>26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4" spans="10:20" ht="15.75"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6" spans="10:20" ht="15.75"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8" spans="10:20" ht="15.75"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50" spans="10:20" ht="15.75"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2" spans="10:20" ht="15.75"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4" spans="10:20" ht="15.75"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6" spans="10:20" ht="15.75"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8" spans="10:20" ht="15.75"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60" spans="10:20" ht="15.75"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2" spans="10:20" ht="15.75"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4" spans="10:20" ht="15.75"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6" spans="10:20" ht="15.75"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8" spans="10:20" ht="15.75"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70" spans="10:20" ht="15.75"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2" spans="10:20" ht="15.75"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4" spans="10:20" ht="15.75"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6" spans="10:20" ht="15.75"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8" spans="10:20" ht="15.75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80" spans="10:20" ht="15.7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2" spans="10:20" ht="15.7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4" spans="10:20" ht="15.7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6" spans="10:20" ht="15.7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8" spans="10:20" ht="15.7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90" spans="10:20" ht="15.7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2" spans="10:20" ht="15.7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4" spans="10:20" ht="15.7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6" spans="10:20" ht="15.7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8" spans="10:20" ht="15.7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100" spans="10:20" ht="15.7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2" spans="10:20" ht="15.7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4" spans="10:20" ht="15.7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6" spans="10:20" ht="15.7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8" spans="10:20" ht="15.7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10" spans="10:20" ht="15.7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2" spans="10:20" ht="15.7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4" spans="10:20" ht="15.7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6" spans="10:20" ht="15.75"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8" spans="10:20" ht="15.75"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20" spans="10:20" ht="15.75"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2" spans="10:20" ht="15.75"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4" spans="10:20" ht="15.75"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6" spans="10:20" ht="15.75"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8" spans="10:20" ht="15.75"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30" spans="10:20" ht="15.75"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2" spans="10:20" ht="15.75"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4" spans="10:20" ht="15.75"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6" spans="10:20" ht="15.75"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8" spans="10:20" ht="15.75"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40" spans="10:20" ht="15.75"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2" spans="10:20" ht="15.75"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4" spans="10:20" ht="15.75"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6" spans="10:20" ht="15.75"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8" spans="10:20" ht="15.75"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50" spans="10:20" ht="15.75"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2" spans="10:20" ht="15.75"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4" spans="10:20" ht="15.75"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  <row r="156" spans="10:20" ht="15.75"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8" spans="10:20" ht="15.75"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60" spans="10:20" ht="15.75"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2" spans="10:20" ht="15.75"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4" spans="10:20" ht="15.75"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6" spans="10:20" ht="15.75"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8" spans="10:20" ht="15.75"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70" spans="10:20" ht="15.75"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2" spans="10:20" ht="15.75"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</row>
    <row r="174" spans="10:20" ht="15.75"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</row>
    <row r="176" spans="10:20" ht="15.75"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8" spans="10:20" ht="15.75"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80" spans="10:20" ht="15.75"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2" spans="10:20" ht="15.75"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4" spans="10:20" ht="15.75"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6" spans="10:20" ht="15.75"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8" spans="10:20" ht="15.75"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90" spans="10:20" ht="15.75"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2" spans="10:20" ht="15.75"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</row>
    <row r="194" spans="10:20" ht="15.75"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6" spans="10:20" ht="15.75"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8" spans="10:20" ht="15.75"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200" spans="10:20" ht="15.75"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2" spans="10:20" ht="15.75"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4" spans="10:20" ht="15.75"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6" spans="10:20" ht="15.75"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8" spans="10:20" ht="15.75"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10" spans="10:20" ht="15.75"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2" spans="10:20" ht="15.75"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4" spans="10:20" ht="15.75"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6" spans="10:20" ht="15.75"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8" spans="10:20" ht="15.75"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20" spans="10:20" ht="15.75"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2" spans="10:20" ht="15.75"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4" spans="10:20" ht="15.75"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6" spans="10:20" ht="15.75"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8" spans="10:20" ht="15.75"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30" spans="10:20" ht="15.75"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2" spans="10:20" ht="15.75"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4" spans="10:20" ht="15.75"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6" spans="10:20" ht="15.75"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8" spans="10:20" ht="15.75"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40" spans="10:20" ht="15.75"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2" spans="10:20" ht="15.75"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4" spans="10:20" ht="15.75"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6" spans="10:20" ht="15.75"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8" spans="10:20" ht="15.75"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50" spans="10:20" ht="15.75"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2" spans="10:20" ht="15.75"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4" spans="10:20" ht="15.75"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6" spans="10:20" ht="15.75"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8" spans="10:20" ht="15.75"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60" spans="10:20" ht="15.75"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2" spans="10:20" ht="15.75"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4" spans="10:20" ht="15.75"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6" spans="10:20" ht="15.75"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8" spans="10:20" ht="15.75"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70" spans="10:20" ht="15.75"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2" spans="10:20" ht="15.75"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4" spans="10:20" ht="15.75"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6" spans="10:20" ht="15.75"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8" spans="10:20" ht="15.75"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80" spans="10:20" ht="15.75"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2" spans="10:20" ht="15.75"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4" spans="10:20" ht="15.75"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6" spans="10:20" ht="15.75"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8" spans="10:20" ht="15.75"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</row>
    <row r="290" spans="10:20" ht="15.75"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2" spans="10:20" ht="15.75"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4" spans="10:20" ht="15.75"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  <row r="296" spans="10:20" ht="15.75"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  <row r="298" spans="10:20" ht="15.75"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</row>
    <row r="300" spans="10:20" ht="15.75"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</row>
    <row r="302" spans="10:20" ht="15.75"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</row>
    <row r="304" spans="10:20" ht="15.75"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</row>
    <row r="306" spans="10:20" ht="15.75"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</row>
    <row r="308" spans="10:20" ht="15.75"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</row>
    <row r="310" spans="10:20" ht="15.75"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</row>
    <row r="312" spans="10:20" ht="15.75"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</row>
    <row r="314" spans="10:20" ht="15.75"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</row>
    <row r="316" spans="10:20" ht="15.75"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</row>
    <row r="318" spans="10:20" ht="15.75"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</row>
    <row r="320" spans="10:20" ht="15.75"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</row>
    <row r="322" spans="10:20" ht="15.75"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</row>
    <row r="324" spans="10:20" ht="15.75"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</row>
    <row r="326" spans="10:20" ht="15.75"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</row>
    <row r="328" spans="10:20" ht="15.75"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30" spans="10:20" ht="15.75"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</row>
    <row r="332" spans="10:20" ht="15.75"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</row>
    <row r="334" spans="10:20" ht="15.75"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</row>
    <row r="336" spans="10:20" ht="15.75"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8" spans="10:20" ht="15.75"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</row>
    <row r="340" spans="10:20" ht="15.75"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</row>
    <row r="342" spans="10:20" ht="15.75"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</row>
    <row r="344" spans="10:20" ht="15.75"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</row>
    <row r="346" spans="10:20" ht="15.75"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</row>
    <row r="348" spans="10:20" ht="15.75"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</row>
    <row r="350" spans="10:20" ht="15.75"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</row>
    <row r="352" spans="10:20" ht="15.75"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</row>
    <row r="354" spans="10:20" ht="15.75"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</row>
    <row r="356" spans="10:20" ht="15.75"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</row>
    <row r="358" spans="10:20" ht="15.75"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</row>
    <row r="360" spans="10:20" ht="15.75"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</row>
    <row r="362" spans="10:20" ht="15.75"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</row>
    <row r="364" spans="10:20" ht="15.75"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</row>
    <row r="366" spans="10:20" ht="15.75"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</row>
    <row r="368" spans="10:20" ht="15.75"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</row>
    <row r="370" spans="10:20" ht="15.75"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</row>
    <row r="372" spans="10:20" ht="15.75"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</row>
    <row r="374" spans="10:20" ht="15.75"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</row>
    <row r="376" spans="10:20" ht="15.75"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</row>
    <row r="378" spans="10:20" ht="15.75"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</row>
    <row r="380" spans="10:20" ht="15.75"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</row>
    <row r="382" spans="10:20" ht="15.75"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</row>
    <row r="384" spans="10:20" ht="15.75"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</row>
    <row r="386" spans="10:20" ht="15.75"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</row>
    <row r="388" spans="10:20" ht="15.75"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</row>
    <row r="390" spans="10:20" ht="15.75"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</row>
    <row r="392" spans="10:20" ht="15.75"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</row>
    <row r="394" spans="10:20" ht="15.75"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</row>
    <row r="396" spans="10:20" ht="15.75"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</row>
    <row r="398" spans="10:20" ht="15.75"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</row>
    <row r="400" spans="10:20" ht="15.75"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</row>
    <row r="402" spans="10:20" ht="15.75"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</row>
    <row r="404" spans="10:20" ht="15.75"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</row>
    <row r="406" spans="10:20" ht="15.75"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</row>
    <row r="408" spans="10:20" ht="15.75"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</row>
    <row r="410" spans="10:20" ht="15.75"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2" spans="10:20" ht="15.75"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4" spans="10:20" ht="15.75"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6" spans="10:20" ht="15.75"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8" spans="10:20" ht="15.75"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20" spans="10:20" ht="15.75"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2" spans="10:20" ht="15.75"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4" spans="10:20" ht="15.75"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6" spans="10:20" ht="15.75"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8" spans="10:20" ht="15.75"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30" spans="10:20" ht="15.75"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2" spans="10:20" ht="15.75"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4" spans="10:20" ht="15.75"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6" spans="10:20" ht="15.75"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8" spans="10:20" ht="15.75"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40" spans="10:20" ht="15.75"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2" spans="10:20" ht="15.75"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4" spans="10:20" ht="15.75"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6" spans="10:20" ht="15.75"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8" spans="10:20" ht="15.75"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50" spans="10:20" ht="15.75"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2" spans="10:20" ht="15.75"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4" spans="10:20" ht="15.75"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6" spans="10:20" ht="15.75"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8" spans="10:20" ht="15.75"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60" spans="10:20" ht="15.75"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2" spans="10:20" ht="15.75"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4" spans="10:20" ht="15.75"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6" spans="10:20" ht="15.75"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8" spans="10:20" ht="15.75"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70" spans="10:20" ht="15.75"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2" spans="10:20" ht="15.75"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4" spans="10:20" ht="15.75"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6" spans="10:20" ht="15.75"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8" spans="10:20" ht="15.75"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80" spans="10:20" ht="15.75"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2" spans="10:20" ht="15.75"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4" spans="10:20" ht="15.75"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6" spans="10:20" ht="15.75"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8" spans="10:20" ht="15.75"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90" spans="10:20" ht="15.75"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2" spans="10:20" ht="15.75"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4" spans="10:20" ht="15.75"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6" spans="10:20" ht="15.75"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8" spans="10:20" ht="15.75"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500" spans="10:20" ht="15.75"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2" spans="10:20" ht="15.75"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4" spans="10:20" ht="15.75"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6" spans="10:20" ht="15.75"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8" spans="10:20" ht="15.75"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10" spans="10:20" ht="15.75"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2" spans="10:20" ht="15.75"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4" spans="10:20" ht="15.75"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6" spans="10:20" ht="15.75"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8" spans="10:20" ht="15.75"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20" spans="10:20" ht="15.75"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2" spans="10:20" ht="15.75"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4" spans="10:20" ht="15.75"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6" spans="10:20" ht="15.75"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8" spans="10:20" ht="15.75"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30" spans="10:20" ht="15.75"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2" spans="10:20" ht="15.75"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4" spans="10:20" ht="15.75"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6" spans="10:20" ht="15.75"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8" spans="10:20" ht="15.75"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40" spans="10:20" ht="15.75"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2" spans="10:20" ht="15.75"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4" spans="10:20" ht="15.75"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6" spans="10:20" ht="15.75"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8" spans="10:20" ht="15.75"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50" spans="10:20" ht="15.75"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2" spans="10:20" ht="15.75"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4" spans="10:20" ht="15.75"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6" spans="10:20" ht="15.75"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8" spans="10:20" ht="15.75"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60" spans="10:20" ht="15.75"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2" spans="10:20" ht="15.75"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4" spans="10:20" ht="15.75"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6" spans="10:20" ht="15.75"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8" spans="10:20" ht="15.75"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70" spans="10:20" ht="15.75"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2" spans="10:20" ht="15.75"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4" spans="10:20" ht="15.75"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6" spans="10:20" ht="15.75"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8" spans="10:20" ht="15.75"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80" spans="10:20" ht="15.75"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2" spans="10:20" ht="15.75"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4" spans="10:20" ht="15.75"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6" spans="10:20" ht="15.75"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8" spans="10:20" ht="15.75"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90" spans="10:20" ht="15.75"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2" spans="10:20" ht="15.75"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4" spans="10:20" ht="15.75"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6" spans="10:20" ht="15.75"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8" spans="10:20" ht="15.75"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600" spans="10:20" ht="15.75"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2" spans="10:20" ht="15.75"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4" spans="10:20" ht="15.75"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6" spans="10:20" ht="15.75"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8" spans="10:20" ht="15.75"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10" spans="10:20" ht="15.75"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2" spans="10:20" ht="15.75"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4" spans="10:20" ht="15.75"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6" spans="10:20" ht="15.75"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8" spans="10:20" ht="15.75"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20" spans="10:20" ht="15.75"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2" spans="10:20" ht="15.75"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4" spans="10:20" ht="15.75"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6" spans="10:20" ht="15.75"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8" spans="10:20" ht="15.75"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30" spans="10:20" ht="15.75"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2" spans="10:20" ht="15.75"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4" spans="10:20" ht="15.75"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6" spans="10:20" ht="15.75"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8" spans="10:20" ht="15.75"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40" spans="10:20" ht="15.75"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2" spans="10:20" ht="15.75"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4" spans="10:20" ht="15.75"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6" spans="10:20" ht="15.75"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8" spans="10:20" ht="15.75"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50" spans="10:20" ht="15.75"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2" spans="10:20" ht="15.75"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4" spans="10:20" ht="15.75"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6" spans="10:20" ht="15.75"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8" spans="10:20" ht="15.75"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60" spans="10:20" ht="15.75"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2" spans="10:20" ht="15.75"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4" spans="10:20" ht="15.75"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6" spans="10:20" ht="15.75"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8" spans="10:20" ht="15.75"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70" spans="10:20" ht="15.75"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2" spans="10:20" ht="15.75"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4" spans="10:20" ht="15.75"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6" spans="10:20" ht="15.75"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8" spans="10:20" ht="15.75"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80" spans="10:20" ht="15.75"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2" spans="10:20" ht="15.75"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4" spans="10:20" ht="15.75"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6" spans="10:20" ht="15.75"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8" spans="10:20" ht="15.75"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90" spans="10:20" ht="15.75"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2" spans="10:20" ht="15.75"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4" spans="10:20" ht="15.75"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6" spans="10:20" ht="15.75"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8" spans="10:20" ht="15.75"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700" spans="10:20" ht="15.75"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2" spans="10:20" ht="15.75"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4" spans="10:20" ht="15.75"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6" spans="10:20" ht="15.75"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8" spans="10:20" ht="15.75"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10" spans="10:20" ht="15.75"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2" spans="10:20" ht="15.75"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4" spans="10:20" ht="15.75"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6" spans="10:20" ht="15.75"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8" spans="10:20" ht="15.75"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20" spans="10:20" ht="15.75"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2" spans="10:20" ht="15.75"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4" spans="10:20" ht="15.75"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6" spans="10:20" ht="15.75"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8" spans="10:20" ht="15.75"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30" spans="10:20" ht="15.75"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2" spans="10:20" ht="15.75"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4" spans="10:20" ht="15.75"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6" spans="10:20" ht="15.75"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8" spans="10:20" ht="15.75"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40" spans="10:20" ht="15.75"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2" spans="10:20" ht="15.75"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4" spans="10:20" ht="15.75"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6" spans="10:20" ht="15.75"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8" spans="10:20" ht="15.75"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50" spans="10:20" ht="15.75"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2" spans="10:20" ht="15.75"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4" spans="10:20" ht="15.75"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6" spans="10:20" ht="15.75"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8" spans="10:20" ht="15.75"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60" spans="10:20" ht="15.75"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2" spans="10:20" ht="15.75"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4" spans="10:20" ht="15.75"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6" spans="10:20" ht="15.75"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8" spans="10:20" ht="15.75"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70" spans="10:20" ht="15.75"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2" spans="10:20" ht="15.75"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4" spans="10:20" ht="15.75"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6" spans="10:20" ht="15.75"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8" spans="10:20" ht="15.75"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80" spans="10:20" ht="15.75"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2" spans="10:20" ht="15.75"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4" spans="10:20" ht="15.75"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6" spans="10:20" ht="15.75"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8" spans="10:20" ht="15.75"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90" spans="10:20" ht="15.75"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2" spans="10:20" ht="15.75"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4" spans="10:20" ht="15.75"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6" spans="10:20" ht="15.75"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8" spans="10:20" ht="15.75"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800" spans="10:20" ht="15.75"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2" spans="10:20" ht="15.75"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4" spans="10:20" ht="15.75"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6" spans="10:20" ht="15.75"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8" spans="10:20" ht="15.75"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10" spans="10:20" ht="15.75"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2" spans="10:20" ht="15.75"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4" spans="10:20" ht="15.75"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6" spans="10:20" ht="15.75"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8" spans="10:20" ht="15.75"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20" spans="10:20" ht="15.75"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2" spans="10:20" ht="15.75"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4" spans="10:20" ht="15.75"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6" spans="10:20" ht="15.75"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8" spans="10:20" ht="15.75"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30" spans="10:20" ht="15.75"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2" spans="10:20" ht="15.75"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4" spans="10:20" ht="15.75"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6" spans="10:20" ht="15.75"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8" spans="10:20" ht="15.75"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40" spans="10:20" ht="15.75"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2" spans="10:20" ht="15.75"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4" spans="10:20" ht="15.75"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6" spans="10:20" ht="15.75"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8" spans="10:20" ht="15.75"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50" spans="10:20" ht="15.75"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2" spans="10:20" ht="15.75"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4" spans="10:20" ht="15.75"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6" spans="10:20" ht="15.75"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8" spans="10:20" ht="15.75"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60" spans="10:20" ht="15.75"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2" spans="10:20" ht="15.75"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4" spans="10:20" ht="15.75"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6" spans="10:20" ht="15.75"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8" spans="10:20" ht="15.75"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70" spans="10:20" ht="15.75"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2" spans="10:20" ht="15.75"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4" spans="10:20" ht="15.75"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6" spans="10:20" ht="15.75"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8" spans="10:20" ht="15.75"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80" spans="10:20" ht="15.75"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2" spans="10:20" ht="15.75"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4" spans="10:20" ht="15.75"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6" spans="10:20" ht="15.75"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8" spans="10:20" ht="15.75"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90" spans="10:20" ht="15.75"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2" spans="10:20" ht="15.75"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4" spans="10:20" ht="15.75"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6" spans="10:20" ht="15.75"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8" spans="10:20" ht="15.75"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900" spans="10:20" ht="15.75"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2" spans="10:20" ht="15.75"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4" spans="10:20" ht="15.75"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6" spans="10:20" ht="15.75"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8" spans="10:20" ht="15.75"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10" spans="10:20" ht="15.75"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2" spans="10:20" ht="15.75"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4" spans="10:20" ht="15.75"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6" spans="10:20" ht="15.75"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8" spans="10:20" ht="15.75"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20" spans="10:20" ht="15.75"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2" spans="10:20" ht="15.75"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4" spans="10:20" ht="15.75"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6" spans="10:20" ht="15.75"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8" spans="10:20" ht="15.75"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30" spans="10:20" ht="15.75"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2" spans="10:20" ht="15.75"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4" spans="10:20" ht="15.75"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6" spans="10:20" ht="15.75"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8" spans="10:20" ht="15.75"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40" spans="10:20" ht="15.75"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2" spans="10:20" ht="15.75"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4" spans="10:20" ht="15.75"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6" spans="10:20" ht="15.75"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8" spans="10:20" ht="15.75"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50" spans="10:20" ht="15.75"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2" spans="10:20" ht="15.75"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4" spans="10:20" ht="15.75"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6" spans="10:20" ht="15.75"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8" spans="10:20" ht="15.75"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60" spans="10:20" ht="15.75"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2" spans="10:20" ht="15.75"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4" spans="10:20" ht="15.75"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6" spans="10:20" ht="15.75"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8" spans="10:20" ht="15.75"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70" spans="10:20" ht="15.75"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2" spans="10:20" ht="15.75"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4" spans="10:20" ht="15.75"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6" spans="10:20" ht="15.75"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8" spans="10:20" ht="15.75"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80" spans="10:20" ht="15.75"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2" spans="10:20" ht="15.75"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4" spans="10:20" ht="15.75"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6" spans="10:20" ht="15.75"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8" spans="10:20" ht="15.75"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90" spans="10:20" ht="15.75"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2" spans="10:20" ht="15.75"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4" spans="10:20" ht="15.75"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6" spans="10:20" ht="15.75"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8" spans="10:20" ht="15.75"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1000" spans="10:20" ht="15.75"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  <row r="1002" spans="10:20" ht="15.75"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</row>
    <row r="1004" spans="10:20" ht="15.75"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</row>
    <row r="1006" spans="10:20" ht="15.75"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</row>
    <row r="1008" spans="10:20" ht="15.75"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</row>
    <row r="1010" spans="10:20" ht="15.75"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</row>
    <row r="1012" spans="10:20" ht="15.75"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</row>
    <row r="1014" spans="10:20" ht="15.75"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</row>
    <row r="1016" spans="10:20" ht="15.75"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</row>
    <row r="1018" spans="10:20" ht="15.75"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</row>
    <row r="1020" spans="10:20" ht="15.75"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</row>
    <row r="1022" spans="10:20" ht="15.75"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</row>
    <row r="1024" spans="10:20" ht="15.75"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</row>
    <row r="1026" spans="10:20" ht="15.75"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</row>
    <row r="1028" spans="10:20" ht="15.75"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</row>
    <row r="1030" spans="10:20" ht="15.75"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</row>
    <row r="1032" spans="10:20" ht="15.75"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</row>
    <row r="1034" spans="10:20" ht="15.75"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</row>
    <row r="1036" spans="10:20" ht="15.75"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</row>
    <row r="1038" spans="10:20" ht="15.75"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</row>
    <row r="1040" spans="10:20" ht="15.75"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</row>
    <row r="1042" spans="10:20" ht="15.75"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</row>
    <row r="1044" spans="10:20" ht="15.75"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</row>
    <row r="1046" spans="10:20" ht="15.75"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</row>
    <row r="1048" spans="10:20" ht="15.75"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</row>
    <row r="1050" spans="10:20" ht="15.75"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</row>
    <row r="1052" spans="10:20" ht="15.75"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</row>
    <row r="1054" spans="10:20" ht="15.75"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</row>
    <row r="1056" spans="10:20" ht="15.75"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</row>
    <row r="1058" spans="10:20" ht="15.75"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</row>
    <row r="1060" spans="10:20" ht="15.75"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</row>
    <row r="1062" spans="10:20" ht="15.75"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</row>
    <row r="1064" spans="10:20" ht="15.75"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</row>
    <row r="1066" spans="10:20" ht="15.75"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</row>
    <row r="1068" spans="10:20" ht="15.75"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</row>
    <row r="1070" spans="10:20" ht="15.75"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</row>
    <row r="1072" spans="10:20" ht="15.75"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</row>
    <row r="1074" spans="10:20" ht="15.75"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</row>
    <row r="1076" spans="10:20" ht="15.75"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</row>
    <row r="1078" spans="10:20" ht="15.75"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</row>
    <row r="1080" spans="10:20" ht="15.75"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</row>
    <row r="1082" spans="10:20" ht="15.75"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</row>
    <row r="1084" spans="10:20" ht="15.75"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</row>
    <row r="1086" spans="10:20" ht="15.75"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</row>
    <row r="1088" spans="10:20" ht="15.75"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</row>
    <row r="1090" spans="10:20" ht="15.75"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</row>
    <row r="1092" spans="10:20" ht="15.75"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</row>
    <row r="1094" spans="10:20" ht="15.75"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</row>
    <row r="1096" spans="10:20" ht="15.75"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</row>
    <row r="1098" spans="10:20" ht="15.75"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</row>
    <row r="1100" spans="10:20" ht="15.75"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</row>
    <row r="1102" spans="10:20" ht="15.75"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</row>
    <row r="1104" spans="10:20" ht="15.75"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</row>
    <row r="1106" spans="10:20" ht="15.75"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</row>
    <row r="1108" spans="10:20" ht="15.75"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</row>
    <row r="1110" spans="10:20" ht="15.75"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</row>
    <row r="1112" spans="10:20" ht="15.75"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</row>
    <row r="1114" spans="10:20" ht="15.75"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</row>
    <row r="1116" spans="10:20" ht="15.75"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</row>
    <row r="1118" spans="10:20" ht="15.75"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</row>
    <row r="1120" spans="10:20" ht="15.75"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</row>
    <row r="1122" spans="10:20" ht="15.75"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</row>
    <row r="1124" spans="10:20" ht="15.75"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</row>
    <row r="1126" spans="10:20" ht="15.75"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</row>
    <row r="1128" spans="10:20" ht="15.75"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</row>
    <row r="1130" spans="10:20" ht="15.75"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</row>
    <row r="1132" spans="10:20" ht="15.75"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</row>
    <row r="1134" spans="10:20" ht="15.75"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</row>
    <row r="1136" spans="10:20" ht="15.75"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</row>
    <row r="1138" spans="10:20" ht="15.75"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</row>
    <row r="1140" spans="10:20" ht="15.75"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</row>
    <row r="1142" spans="10:20" ht="15.75"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</row>
    <row r="1144" spans="10:20" ht="15.75"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</row>
    <row r="1146" spans="10:20" ht="15.75"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</row>
    <row r="1148" spans="10:20" ht="15.75"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</row>
    <row r="1150" spans="10:20" ht="15.75"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</row>
    <row r="1152" spans="10:20" ht="15.75"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</row>
    <row r="1154" spans="10:20" ht="15.75"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</row>
    <row r="1156" spans="10:20" ht="15.75"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</row>
    <row r="1158" spans="10:20" ht="15.75"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</row>
    <row r="1160" spans="10:20" ht="15.75"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</row>
    <row r="1162" spans="10:20" ht="15.75"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</row>
    <row r="1164" spans="10:20" ht="15.75"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</row>
    <row r="1166" spans="10:20" ht="15.75"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</row>
    <row r="1168" spans="10:20" ht="15.75"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</row>
    <row r="1170" spans="10:20" ht="15.75"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</row>
    <row r="1172" spans="10:20" ht="15.75"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</row>
    <row r="1174" spans="10:20" ht="15.75"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</row>
    <row r="1176" spans="10:20" ht="15.75"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</row>
    <row r="1178" spans="10:20" ht="15.75"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</row>
    <row r="1180" spans="10:20" ht="15.75"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</row>
    <row r="1182" spans="10:20" ht="15.75"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</row>
    <row r="1184" spans="10:20" ht="15.75"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</row>
    <row r="1186" spans="10:20" ht="15.75"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</row>
    <row r="1188" spans="10:20" ht="15.75"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</row>
    <row r="1190" spans="10:20" ht="15.75"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</row>
    <row r="1192" spans="10:20" ht="15.75"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</row>
    <row r="1194" spans="10:20" ht="15.75"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</row>
    <row r="1196" spans="10:20" ht="15.75"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</row>
    <row r="1198" spans="10:20" ht="15.75"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</row>
    <row r="1200" spans="10:20" ht="15.75"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</row>
    <row r="1202" spans="10:20" ht="15.75"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</row>
    <row r="1204" spans="10:20" ht="15.75"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</row>
    <row r="1206" spans="10:20" ht="15.75"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</row>
    <row r="1208" spans="10:20" ht="15.75"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</row>
    <row r="1210" spans="10:20" ht="15.75"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</row>
    <row r="1212" spans="10:20" ht="15.75"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</row>
    <row r="1214" spans="10:20" ht="15.75"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</row>
    <row r="1216" spans="10:20" ht="15.75"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</row>
    <row r="1218" spans="10:20" ht="15.75"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</row>
    <row r="1220" spans="10:20" ht="15.75"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</row>
    <row r="1222" spans="10:20" ht="15.75"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</row>
    <row r="1224" spans="10:20" ht="15.75"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</row>
    <row r="1226" spans="10:20" ht="15.75"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</row>
    <row r="1228" spans="10:20" ht="15.75"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</row>
    <row r="1230" spans="10:20" ht="15.75"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</row>
    <row r="1232" spans="10:20" ht="15.75"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</row>
    <row r="1234" spans="10:20" ht="15.75"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</row>
    <row r="1236" spans="10:20" ht="15.75"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</row>
    <row r="1238" spans="10:20" ht="15.75"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</row>
    <row r="1240" spans="10:20" ht="15.75"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</row>
    <row r="1242" spans="10:20" ht="15.75"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</row>
    <row r="1244" spans="10:20" ht="15.75"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</row>
    <row r="1246" spans="10:20" ht="15.75"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</row>
    <row r="1248" spans="10:20" ht="15.75"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</row>
    <row r="1250" spans="10:20" ht="15.75"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</row>
    <row r="1252" spans="10:20" ht="15.75"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</row>
    <row r="1254" spans="10:20" ht="15.75"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</row>
    <row r="1256" spans="10:20" ht="15.75"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</row>
    <row r="1258" spans="10:20" ht="15.75"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</row>
    <row r="1260" spans="10:20" ht="15.75"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</row>
    <row r="1262" spans="10:20" ht="15.75"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</row>
    <row r="1264" spans="10:20" ht="15.75"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</row>
    <row r="1266" spans="10:20" ht="15.75"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</row>
    <row r="1268" spans="10:20" ht="15.75"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</row>
    <row r="1270" spans="10:20" ht="15.75"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</row>
    <row r="1272" spans="10:20" ht="15.75"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</row>
    <row r="1274" spans="10:20" ht="15.75"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</row>
    <row r="1276" spans="10:20" ht="15.75"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</row>
    <row r="1278" spans="10:20" ht="15.75"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</row>
    <row r="1280" spans="10:20" ht="15.75"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</row>
    <row r="1282" spans="10:20" ht="15.75"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</row>
    <row r="1284" spans="10:20" ht="15.75"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</row>
    <row r="1286" spans="10:20" ht="15.75"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</row>
    <row r="1288" spans="10:20" ht="15.75"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</row>
    <row r="1290" spans="10:20" ht="15.75"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</row>
    <row r="1292" spans="10:20" ht="15.75"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</row>
    <row r="1294" spans="10:20" ht="15.75"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</row>
    <row r="1296" spans="10:20" ht="15.75"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</row>
    <row r="1298" spans="10:20" ht="15.75"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</row>
    <row r="1300" spans="10:20" ht="15.75"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</row>
    <row r="1302" spans="10:20" ht="15.75"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</row>
    <row r="1304" spans="10:20" ht="15.75"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</row>
    <row r="1306" spans="10:20" ht="15.75"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</row>
    <row r="1308" spans="10:20" ht="15.75"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</row>
    <row r="1310" spans="10:20" ht="15.75"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</row>
    <row r="1312" spans="10:20" ht="15.75"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</row>
    <row r="1314" spans="10:20" ht="15.75"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</row>
    <row r="1316" spans="10:20" ht="15.75"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</row>
    <row r="1318" spans="10:20" ht="15.75"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</row>
    <row r="1320" spans="10:20" ht="15.75"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</row>
    <row r="1322" spans="10:20" ht="15.75"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</row>
    <row r="1324" spans="10:20" ht="15.75"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</row>
    <row r="1326" spans="10:20" ht="15.75"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</row>
    <row r="1328" spans="10:20" ht="15.75"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</row>
    <row r="1330" spans="10:20" ht="15.75"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</row>
    <row r="1332" spans="10:20" ht="15.75"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</row>
    <row r="1334" spans="10:20" ht="15.75"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</row>
    <row r="1336" spans="10:20" ht="15.75"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</row>
    <row r="1338" spans="10:20" ht="15.75"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</row>
    <row r="1340" spans="10:20" ht="15.75"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</row>
    <row r="1342" spans="10:20" ht="15.75"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</row>
    <row r="1344" spans="10:20" ht="15.75"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</row>
    <row r="1346" spans="10:20" ht="15.75"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</row>
    <row r="1348" spans="10:20" ht="15.75"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</row>
    <row r="1350" spans="10:20" ht="15.75"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</row>
    <row r="1352" spans="10:20" ht="15.75"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</row>
    <row r="1354" spans="10:20" ht="15.75"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</row>
    <row r="1356" spans="10:20" ht="15.75"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</row>
    <row r="1358" spans="10:20" ht="15.75"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</row>
    <row r="1360" spans="10:20" ht="15.75"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</row>
    <row r="1362" spans="10:20" ht="15.75"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</row>
    <row r="1364" spans="10:20" ht="15.75"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</row>
    <row r="1366" spans="10:20" ht="15.75"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</row>
    <row r="1368" spans="10:20" ht="15.75"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</row>
    <row r="1370" spans="10:20" ht="15.75"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</row>
    <row r="1372" spans="10:20" ht="15.75"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</row>
    <row r="1374" spans="10:20" ht="15.75"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</row>
    <row r="1376" spans="10:20" ht="15.75"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</row>
    <row r="1378" spans="10:20" ht="15.75"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</row>
    <row r="1380" spans="10:20" ht="15.75"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</row>
    <row r="1382" spans="10:20" ht="15.75"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</row>
    <row r="1384" spans="10:20" ht="15.75"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</row>
    <row r="1386" spans="10:20" ht="15.75"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</row>
    <row r="1388" spans="10:20" ht="15.75"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</row>
    <row r="1390" spans="10:20" ht="15.75"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</row>
    <row r="1392" spans="10:20" ht="15.75"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</row>
    <row r="1394" spans="10:20" ht="15.75"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</row>
    <row r="1396" spans="10:20" ht="15.75"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</row>
    <row r="1398" spans="10:20" ht="15.75"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</row>
    <row r="1400" spans="10:20" ht="15.75"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</row>
    <row r="1402" spans="10:20" ht="15.75"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</row>
    <row r="1404" spans="10:20" ht="15.75"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</row>
    <row r="1406" spans="10:20" ht="15.75"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</row>
    <row r="1408" spans="10:20" ht="15.75"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</row>
    <row r="1410" spans="10:20" ht="15.75"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</row>
    <row r="1412" spans="10:20" ht="15.75"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</row>
    <row r="1414" spans="10:20" ht="15.75"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</row>
    <row r="1416" spans="10:20" ht="15.75"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</row>
    <row r="1418" spans="10:20" ht="15.75"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</row>
    <row r="1420" spans="10:20" ht="15.75"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</row>
    <row r="1422" spans="10:20" ht="15.75"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</row>
    <row r="1424" spans="10:20" ht="15.75"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</row>
    <row r="1426" spans="10:20" ht="15.75"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</row>
    <row r="1428" spans="10:20" ht="15.75"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</row>
    <row r="1430" spans="10:20" ht="15.75"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</row>
    <row r="1432" spans="10:20" ht="15.75"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</row>
    <row r="1434" spans="10:20" ht="15.75"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</row>
    <row r="1436" spans="10:20" ht="15.75"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</row>
    <row r="1438" spans="10:20" ht="15.75"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</row>
    <row r="1440" spans="10:20" ht="15.75"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</row>
    <row r="1442" spans="10:20" ht="15.75"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</row>
    <row r="1444" spans="10:20" ht="15.75"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</row>
    <row r="1446" spans="10:20" ht="15.75"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</row>
    <row r="1448" spans="10:20" ht="15.75"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</row>
    <row r="1450" spans="10:20" ht="15.75"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</row>
    <row r="1452" spans="10:20" ht="15.75"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</row>
    <row r="1454" spans="10:20" ht="15.75"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</row>
    <row r="1456" spans="10:20" ht="15.75"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</row>
    <row r="1458" spans="10:20" ht="15.75"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</row>
    <row r="1460" spans="10:20" ht="15.75"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</row>
    <row r="1462" spans="10:20" ht="15.75"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</row>
    <row r="1464" spans="10:20" ht="15.75"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</row>
    <row r="1466" spans="10:20" ht="15.75"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</row>
    <row r="1468" spans="10:20" ht="15.75"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</row>
    <row r="1470" spans="10:20" ht="15.75"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</row>
    <row r="1472" spans="10:20" ht="15.75"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</row>
    <row r="1474" spans="10:20" ht="15.75"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</row>
    <row r="1476" spans="10:20" ht="15.75"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</row>
    <row r="1478" spans="10:20" ht="15.75"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</row>
    <row r="1480" spans="10:20" ht="15.75"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</row>
    <row r="1482" spans="10:20" ht="15.75"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</row>
    <row r="1484" spans="10:20" ht="15.75"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</row>
    <row r="1486" spans="10:20" ht="15.75"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</row>
    <row r="1488" spans="10:20" ht="15.75"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</row>
    <row r="1490" spans="10:20" ht="15.75"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</row>
    <row r="1492" spans="10:20" ht="15.75"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</row>
    <row r="1494" spans="10:20" ht="15.75"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</row>
    <row r="1496" spans="10:20" ht="15.75"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</row>
    <row r="1498" spans="10:20" ht="15.75"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</row>
    <row r="1500" spans="10:20" ht="15.75"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</row>
    <row r="1502" spans="10:20" ht="15.75"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</row>
    <row r="1504" spans="10:20" ht="15.75"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</row>
    <row r="1506" spans="10:20" ht="15.75"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</row>
    <row r="1508" spans="10:20" ht="15.75"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</row>
    <row r="1510" spans="10:20" ht="15.75"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</row>
    <row r="1512" spans="10:20" ht="15.75"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</row>
    <row r="1514" spans="10:20" ht="15.75"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</row>
    <row r="1516" spans="10:20" ht="15.75"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</row>
    <row r="1518" spans="10:20" ht="15.75"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</row>
    <row r="1520" spans="10:20" ht="15.75"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</row>
    <row r="1522" spans="10:20" ht="15.75"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</row>
    <row r="1524" spans="10:20" ht="15.75"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</row>
    <row r="1526" spans="10:20" ht="15.75"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</row>
    <row r="1528" spans="10:20" ht="15.75"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</row>
    <row r="1530" spans="10:20" ht="15.75"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</row>
    <row r="1532" spans="10:20" ht="15.75"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</row>
    <row r="1534" spans="10:20" ht="15.75"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</row>
    <row r="1536" spans="10:20" ht="15.75"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</row>
    <row r="1538" spans="10:20" ht="15.75"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</row>
    <row r="1540" spans="10:20" ht="15.75"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</row>
    <row r="1542" spans="10:20" ht="15.75"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</row>
    <row r="1544" spans="10:20" ht="15.75"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</row>
    <row r="1546" spans="10:20" ht="15.75"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</row>
    <row r="1548" spans="10:20" ht="15.75"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</row>
    <row r="1550" spans="10:20" ht="15.75"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</row>
    <row r="1552" spans="10:20" ht="15.75"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</row>
    <row r="1554" spans="10:20" ht="15.75"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</row>
    <row r="1556" spans="10:20" ht="15.75"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</row>
    <row r="1558" spans="10:20" ht="15.75"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</row>
    <row r="1560" spans="10:20" ht="15.75"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</row>
    <row r="1562" spans="10:20" ht="15.75"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</row>
    <row r="1564" spans="10:20" ht="15.75"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</row>
    <row r="1566" spans="10:20" ht="15.75"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</row>
    <row r="1568" spans="10:20" ht="15.75"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</row>
    <row r="1570" spans="10:20" ht="15.75"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</row>
    <row r="1572" spans="10:20" ht="15.75"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</row>
    <row r="1574" spans="10:20" ht="15.75"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</row>
    <row r="1576" spans="10:20" ht="15.75"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</row>
    <row r="1578" spans="10:20" ht="15.75"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</row>
    <row r="1580" spans="10:20" ht="15.75"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</row>
    <row r="1582" spans="10:20" ht="15.75"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</row>
    <row r="1584" spans="10:20" ht="15.75"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</row>
    <row r="1586" spans="10:20" ht="15.75"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</row>
    <row r="1588" spans="10:20" ht="15.75"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</row>
    <row r="1590" spans="10:20" ht="15.75"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</row>
    <row r="1592" spans="10:20" ht="15.75"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</row>
    <row r="1594" spans="10:20" ht="15.75"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</row>
    <row r="1596" spans="10:20" ht="15.75"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</row>
    <row r="1598" spans="10:20" ht="15.75"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</row>
    <row r="1600" spans="10:20" ht="15.75"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</row>
    <row r="1602" spans="10:20" ht="15.75"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</row>
    <row r="1604" spans="10:20" ht="15.75"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</row>
    <row r="1606" spans="10:20" ht="15.75"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</row>
    <row r="1608" spans="10:20" ht="15.75"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</row>
    <row r="1610" spans="10:20" ht="15.75"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</row>
    <row r="1612" spans="10:20" ht="15.75"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</row>
    <row r="1614" spans="10:20" ht="15.75"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</row>
    <row r="1616" spans="10:20" ht="15.75"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</row>
    <row r="1618" spans="10:20" ht="15.75"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</row>
    <row r="1620" spans="10:20" ht="15.75"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</row>
    <row r="1622" spans="10:20" ht="15.75"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</row>
    <row r="1624" spans="10:20" ht="15.75"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</row>
    <row r="1626" spans="10:20" ht="15.75"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</row>
    <row r="1628" spans="10:20" ht="15.75"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</row>
    <row r="1630" spans="10:20" ht="15.75"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</row>
    <row r="1632" spans="10:20" ht="15.75"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</row>
    <row r="1634" spans="10:20" ht="15.75"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</row>
    <row r="1636" spans="10:20" ht="15.75"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</row>
    <row r="1638" spans="10:20" ht="15.75"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</row>
    <row r="1640" spans="10:20" ht="15.75"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</row>
    <row r="1642" spans="10:20" ht="15.75"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</row>
    <row r="1644" spans="10:20" ht="15.75"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</row>
    <row r="1646" spans="10:20" ht="15.75"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</row>
    <row r="1648" spans="10:20" ht="15.75"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</row>
    <row r="1650" spans="10:20" ht="15.75"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</row>
    <row r="1652" spans="10:20" ht="15.75"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</row>
    <row r="1654" spans="10:20" ht="15.75"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</row>
    <row r="1656" spans="10:20" ht="15.75"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</row>
    <row r="1658" spans="10:20" ht="15.75"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</row>
    <row r="1660" spans="10:20" ht="15.75"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</row>
    <row r="1662" spans="10:20" ht="15.75"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</row>
    <row r="1664" spans="10:20" ht="15.75"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</row>
    <row r="1666" spans="10:20" ht="15.75"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</row>
    <row r="1668" spans="10:20" ht="15.75"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</row>
    <row r="1670" spans="10:20" ht="15.75"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</row>
    <row r="1672" spans="10:20" ht="15.75"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</row>
    <row r="1674" spans="10:20" ht="15.75"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</row>
    <row r="1676" spans="10:20" ht="15.75"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</row>
    <row r="1678" spans="10:20" ht="15.75"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</row>
    <row r="1680" spans="10:20" ht="15.75"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</row>
    <row r="1682" spans="10:20" ht="15.75"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</row>
    <row r="1684" spans="10:20" ht="15.75"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</row>
    <row r="1686" spans="10:20" ht="15.75"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</row>
    <row r="1688" spans="10:20" ht="15.75"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</row>
    <row r="1690" spans="10:20" ht="15.75"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</row>
    <row r="1692" spans="10:20" ht="15.75"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</row>
    <row r="1694" spans="10:20" ht="15.75"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</row>
    <row r="1696" spans="10:20" ht="15.75"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</row>
    <row r="1698" spans="10:20" ht="15.75"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</row>
    <row r="1700" spans="10:20" ht="15.75"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</row>
    <row r="1702" spans="10:20" ht="15.75"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</row>
    <row r="1704" spans="10:20" ht="15.75"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</row>
    <row r="1706" spans="10:20" ht="15.75"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</row>
    <row r="1708" spans="10:20" ht="15.75"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</row>
    <row r="1710" spans="10:20" ht="15.75"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</row>
    <row r="1712" spans="10:20" ht="15.75"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</row>
    <row r="1714" spans="10:20" ht="15.75"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</row>
    <row r="1716" spans="10:20" ht="15.75"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</row>
    <row r="1718" spans="10:20" ht="15.75"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</row>
    <row r="1720" spans="10:20" ht="15.75"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</row>
    <row r="1722" spans="10:20" ht="15.75"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</row>
    <row r="1724" spans="10:20" ht="15.75"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</row>
    <row r="1726" spans="10:20" ht="15.75"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</row>
    <row r="1728" spans="10:20" ht="15.75"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</row>
    <row r="1730" spans="10:20" ht="15.75"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</row>
    <row r="1732" spans="10:20" ht="15.75"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</row>
    <row r="1734" spans="10:20" ht="15.75"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</row>
    <row r="1736" spans="10:20" ht="15.75"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</row>
    <row r="1738" spans="10:20" ht="15.75"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</row>
    <row r="1740" spans="10:20" ht="15.75"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</row>
    <row r="1742" spans="10:20" ht="15.75"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</row>
    <row r="1744" spans="10:20" ht="15.75"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</row>
    <row r="1746" spans="10:20" ht="15.75"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</row>
    <row r="1748" spans="10:20" ht="15.75"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</row>
    <row r="1750" spans="10:20" ht="15.75"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</row>
    <row r="1752" spans="10:20" ht="15.75"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</row>
    <row r="1754" spans="10:20" ht="15.75"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</row>
    <row r="1756" spans="10:20" ht="15.75"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</row>
    <row r="1758" spans="10:20" ht="15.75"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</row>
    <row r="1760" spans="10:20" ht="15.75"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</row>
    <row r="1762" spans="10:20" ht="15.75"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</row>
    <row r="1764" spans="10:20" ht="15.75"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</row>
    <row r="1766" spans="10:20" ht="15.75"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</row>
    <row r="1768" spans="10:20" ht="15.75"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</row>
    <row r="1770" spans="10:20" ht="15.75"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</row>
    <row r="1772" spans="10:20" ht="15.75"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</row>
    <row r="1774" spans="10:20" ht="15.75"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</row>
    <row r="1776" spans="10:20" ht="15.75"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</row>
    <row r="1778" spans="10:20" ht="15.75"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</row>
    <row r="1780" spans="10:20" ht="15.75"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</row>
    <row r="1782" spans="10:20" ht="15.75"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</row>
    <row r="1784" spans="10:20" ht="15.75"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</row>
    <row r="1786" spans="10:20" ht="15.75"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</row>
    <row r="1788" spans="10:20" ht="15.75"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</row>
    <row r="1790" spans="10:20" ht="15.75"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</row>
    <row r="1792" spans="10:20" ht="15.75"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</row>
    <row r="1794" spans="10:20" ht="15.75"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</row>
    <row r="1796" spans="10:20" ht="15.75"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</row>
    <row r="1798" spans="10:20" ht="15.75"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</row>
    <row r="1800" spans="10:20" ht="15.75"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</row>
    <row r="1802" spans="10:20" ht="15.75"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</row>
    <row r="1804" spans="10:20" ht="15.75"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</row>
    <row r="1806" spans="10:20" ht="15.75"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</row>
    <row r="1808" spans="10:20" ht="15.75"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</row>
    <row r="1810" spans="10:20" ht="15.75"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</row>
    <row r="1812" spans="10:20" ht="15.75"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</row>
    <row r="1814" spans="10:20" ht="15.75"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</row>
    <row r="1816" spans="10:20" ht="15.75"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</row>
    <row r="1818" spans="10:20" ht="15.75"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</row>
    <row r="1820" spans="10:20" ht="15.75"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</row>
    <row r="1822" spans="10:20" ht="15.75"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</row>
    <row r="1824" spans="10:20" ht="15.75"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</row>
    <row r="1826" spans="10:20" ht="15.75"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</row>
    <row r="1828" spans="10:20" ht="15.75"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</row>
    <row r="1830" spans="10:20" ht="15.75"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</row>
    <row r="1832" spans="10:20" ht="15.75"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</row>
    <row r="1834" spans="10:20" ht="15.75"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</row>
    <row r="1836" spans="10:20" ht="15.75"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</row>
    <row r="1838" spans="10:20" ht="15.75"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</row>
    <row r="1840" spans="10:20" ht="15.75"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</row>
    <row r="1842" spans="10:20" ht="15.75"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</row>
    <row r="1844" spans="10:20" ht="15.75"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</row>
    <row r="1846" spans="10:20" ht="15.75"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</row>
    <row r="1848" spans="10:20" ht="15.75"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</row>
    <row r="1850" spans="10:20" ht="15.75"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</row>
    <row r="1852" spans="10:20" ht="15.75"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</row>
    <row r="1854" spans="10:20" ht="15.75"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</row>
    <row r="1856" spans="10:20" ht="15.75"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</row>
    <row r="1858" spans="10:20" ht="15.75"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</row>
    <row r="1860" spans="10:20" ht="15.75"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</row>
    <row r="1862" spans="10:20" ht="15.75"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</row>
    <row r="1864" spans="10:20" ht="15.75"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</row>
    <row r="1866" spans="10:20" ht="15.75"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</row>
    <row r="1868" spans="10:20" ht="15.75"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</row>
    <row r="1870" spans="10:20" ht="15.75"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</row>
    <row r="1872" spans="10:20" ht="15.75"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</row>
    <row r="1874" spans="10:20" ht="15.75"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</row>
    <row r="1876" spans="10:20" ht="15.75"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</row>
    <row r="1878" spans="10:20" ht="15.75"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</row>
    <row r="1880" spans="10:20" ht="15.75"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</row>
    <row r="1882" spans="10:20" ht="15.75"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</row>
    <row r="1884" spans="10:20" ht="15.75"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</row>
    <row r="1886" spans="10:20" ht="15.75"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</row>
    <row r="1888" spans="10:20" ht="15.75"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</row>
    <row r="1890" spans="10:20" ht="15.75"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</row>
    <row r="1892" spans="10:20" ht="15.75"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</row>
    <row r="1894" spans="10:20" ht="15.75"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</row>
    <row r="1896" spans="10:20" ht="15.75"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</row>
    <row r="1898" spans="10:20" ht="15.75"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</row>
    <row r="1900" spans="10:20" ht="15.75"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</row>
    <row r="1902" spans="10:20" ht="15.75"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</row>
    <row r="1904" spans="10:20" ht="15.75"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</row>
    <row r="1906" spans="10:20" ht="15.75"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</row>
    <row r="1908" spans="10:20" ht="15.75"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</row>
    <row r="1910" spans="10:20" ht="15.75"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</row>
    <row r="1912" spans="10:20" ht="15.75"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</row>
    <row r="1914" spans="10:20" ht="15.75"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</row>
    <row r="1916" spans="10:20" ht="15.75"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</row>
    <row r="1918" spans="10:20" ht="15.75"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</row>
    <row r="1920" spans="10:20" ht="15.75"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</row>
    <row r="1922" spans="10:20" ht="15.75"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</row>
    <row r="1924" spans="10:20" ht="15.75"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</row>
  </sheetData>
  <mergeCells count="3">
    <mergeCell ref="A42:X42"/>
    <mergeCell ref="A1:X1"/>
    <mergeCell ref="B2:D2"/>
  </mergeCells>
  <printOptions horizontalCentered="1"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cp:lastPrinted>2007-01-24T06:49:17Z</cp:lastPrinted>
  <dcterms:created xsi:type="dcterms:W3CDTF">2001-07-21T08:52:00Z</dcterms:created>
  <dcterms:modified xsi:type="dcterms:W3CDTF">2007-01-24T06:49:19Z</dcterms:modified>
  <cp:category/>
  <cp:version/>
  <cp:contentType/>
  <cp:contentStatus/>
</cp:coreProperties>
</file>