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8445" activeTab="0"/>
  </bookViews>
  <sheets>
    <sheet name="混凝土强度评定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<sst xmlns="http://schemas.openxmlformats.org/spreadsheetml/2006/main" count="10" uniqueCount="10">
  <si>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强度值的平方</t>
  </si>
  <si>
    <r>
      <t>验收批各组试件强度值</t>
    </r>
    <r>
      <rPr>
        <sz val="10"/>
        <rFont val="Arial"/>
        <family val="2"/>
      </rPr>
      <t>(MPa)</t>
    </r>
  </si>
  <si>
    <r>
      <t>混凝土强度平均值</t>
    </r>
    <r>
      <rPr>
        <sz val="10"/>
        <rFont val="Arial"/>
        <family val="2"/>
      </rPr>
      <t>(MPa)</t>
    </r>
  </si>
  <si>
    <r>
      <t>混凝土强度标准差</t>
    </r>
    <r>
      <rPr>
        <sz val="10"/>
        <rFont val="Arial"/>
        <family val="2"/>
      </rPr>
      <t>(MPa)</t>
    </r>
  </si>
  <si>
    <t>混凝土试件组数</t>
  </si>
  <si>
    <t>统计方法评定</t>
  </si>
  <si>
    <r>
      <t>混凝土设计强度</t>
    </r>
    <r>
      <rPr>
        <sz val="10"/>
        <rFont val="Arial"/>
        <family val="2"/>
      </rPr>
      <t>(MPa)</t>
    </r>
  </si>
  <si>
    <t>非统计方法评定</t>
  </si>
  <si>
    <r>
      <t>合格判定系数</t>
    </r>
    <r>
      <rPr>
        <sz val="10"/>
        <rFont val="Arial"/>
        <family val="2"/>
      </rPr>
      <t>λ</t>
    </r>
    <r>
      <rPr>
        <vertAlign val="subscript"/>
        <sz val="10"/>
        <rFont val="Arial"/>
        <family val="2"/>
      </rPr>
      <t>1</t>
    </r>
  </si>
  <si>
    <r>
      <t>合格判定系数</t>
    </r>
    <r>
      <rPr>
        <sz val="10"/>
        <rFont val="Arial"/>
        <family val="2"/>
      </rPr>
      <t>λ</t>
    </r>
    <r>
      <rPr>
        <vertAlign val="subscript"/>
        <sz val="10"/>
        <rFont val="Arial"/>
        <family val="2"/>
      </rPr>
      <t>2</t>
    </r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</si>
</sst>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.0000000_ "/>
    <numFmt numFmtId="179" formatCode="0.000000_ "/>
    <numFmt numFmtId="180" formatCode="0.00000_ "/>
    <numFmt numFmtId="181" formatCode="0.0000_ "/>
    <numFmt numFmtId="182" formatCode="0.000_ "/>
    <numFmt numFmtId="183" formatCode="0_ "/>
  </numFmts>
  <fonts count="6">
    <font>
      <sz val="12"/>
      <name val="宋体"/>
      <family val="0"/>
    </font>
    <font>
      <sz val="9"/>
      <name val="宋体"/>
      <family val="0"/>
    </font>
    <font>
      <sz val="10"/>
      <name val="仿宋_GB2312"/>
      <family val="3"/>
    </font>
    <font>
      <sz val="10"/>
      <name val="Arial"/>
      <family val="2"/>
    </font>
    <font>
      <sz val="10"/>
      <name val="宋体"/>
      <family val="0"/>
    </font>
    <font>
      <vertAlign val="subscript"/>
      <sz val="10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10"/>
      </left>
      <right style="medium">
        <color indexed="10"/>
      </right>
      <top style="thin">
        <color indexed="10"/>
      </top>
      <bottom style="thin">
        <color indexed="10"/>
      </bottom>
    </border>
    <border>
      <left style="medium">
        <color indexed="10"/>
      </left>
      <right style="medium">
        <color indexed="10"/>
      </right>
      <top style="thin">
        <color indexed="10"/>
      </top>
      <bottom style="thin">
        <color indexed="10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 vertical="center"/>
    </xf>
    <xf numFmtId="177" fontId="3" fillId="0" borderId="1" xfId="0" applyNumberFormat="1" applyFont="1" applyBorder="1" applyAlignment="1" applyProtection="1">
      <alignment vertical="center"/>
      <protection locked="0"/>
    </xf>
    <xf numFmtId="183" fontId="3" fillId="0" borderId="1" xfId="0" applyNumberFormat="1" applyFont="1" applyBorder="1" applyAlignment="1" applyProtection="1">
      <alignment vertical="center"/>
      <protection locked="0"/>
    </xf>
    <xf numFmtId="177" fontId="3" fillId="0" borderId="2" xfId="0" applyNumberFormat="1" applyFont="1" applyBorder="1" applyAlignment="1" applyProtection="1">
      <alignment vertical="center"/>
      <protection locked="0"/>
    </xf>
    <xf numFmtId="0" fontId="2" fillId="0" borderId="3" xfId="0" applyFont="1" applyBorder="1" applyAlignment="1" applyProtection="1">
      <alignment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2" fillId="0" borderId="6" xfId="0" applyFont="1" applyBorder="1" applyAlignment="1" applyProtection="1">
      <alignment horizontal="left" vertical="center"/>
      <protection/>
    </xf>
    <xf numFmtId="0" fontId="2" fillId="0" borderId="7" xfId="0" applyFont="1" applyBorder="1" applyAlignment="1" applyProtection="1">
      <alignment vertical="center"/>
      <protection/>
    </xf>
    <xf numFmtId="177" fontId="3" fillId="0" borderId="8" xfId="0" applyNumberFormat="1" applyFont="1" applyBorder="1" applyAlignment="1" applyProtection="1">
      <alignment vertical="center"/>
      <protection/>
    </xf>
    <xf numFmtId="0" fontId="3" fillId="0" borderId="9" xfId="0" applyFont="1" applyBorder="1" applyAlignment="1" applyProtection="1">
      <alignment vertical="center"/>
      <protection/>
    </xf>
    <xf numFmtId="182" fontId="3" fillId="0" borderId="10" xfId="0" applyNumberFormat="1" applyFont="1" applyBorder="1" applyAlignment="1" applyProtection="1">
      <alignment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176" fontId="3" fillId="0" borderId="0" xfId="0" applyNumberFormat="1" applyFont="1" applyAlignment="1" applyProtection="1">
      <alignment vertical="center"/>
      <protection/>
    </xf>
    <xf numFmtId="0" fontId="3" fillId="0" borderId="13" xfId="0" applyFont="1" applyBorder="1" applyAlignment="1" applyProtection="1">
      <alignment vertical="center"/>
      <protection/>
    </xf>
    <xf numFmtId="177" fontId="3" fillId="0" borderId="0" xfId="0" applyNumberFormat="1" applyFont="1" applyAlignment="1" applyProtection="1">
      <alignment vertical="center"/>
      <protection/>
    </xf>
    <xf numFmtId="182" fontId="3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2" fillId="0" borderId="9" xfId="0" applyFont="1" applyBorder="1" applyAlignment="1" applyProtection="1">
      <alignment horizontal="center" vertical="center"/>
      <protection/>
    </xf>
    <xf numFmtId="0" fontId="3" fillId="0" borderId="1" xfId="0" applyFont="1" applyBorder="1" applyAlignment="1" applyProtection="1">
      <alignment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">
    <dxf>
      <fill>
        <patternFill>
          <bgColor rgb="FF00FF00"/>
        </patternFill>
      </fill>
      <border/>
    </dxf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9"/>
  <sheetViews>
    <sheetView showGridLines="0" tabSelected="1" workbookViewId="0" topLeftCell="A28">
      <selection activeCell="A45" sqref="A45"/>
    </sheetView>
  </sheetViews>
  <sheetFormatPr defaultColWidth="9.00390625" defaultRowHeight="14.25"/>
  <cols>
    <col min="1" max="1" width="24.375" style="15" customWidth="1"/>
    <col min="2" max="2" width="12.75390625" style="15" customWidth="1"/>
    <col min="3" max="3" width="13.75390625" style="15" hidden="1" customWidth="1"/>
    <col min="4" max="5" width="0" style="15" hidden="1" customWidth="1"/>
    <col min="6" max="16384" width="9.00390625" style="15" customWidth="1"/>
  </cols>
  <sheetData>
    <row r="1" spans="1:3" ht="12.75">
      <c r="A1" s="4" t="s">
        <v>1</v>
      </c>
      <c r="B1" s="13"/>
      <c r="C1" s="14" t="s">
        <v>0</v>
      </c>
    </row>
    <row r="2" spans="1:3" ht="12.75">
      <c r="A2" s="3">
        <v>41.3</v>
      </c>
      <c r="B2" s="16"/>
      <c r="C2" s="17">
        <f aca="true" t="shared" si="0" ref="C2:C49">A2^2</f>
        <v>1705.6899999999998</v>
      </c>
    </row>
    <row r="3" spans="1:3" ht="12.75">
      <c r="A3" s="3">
        <v>39.2</v>
      </c>
      <c r="B3" s="16"/>
      <c r="C3" s="17">
        <f t="shared" si="0"/>
        <v>1536.6400000000003</v>
      </c>
    </row>
    <row r="4" spans="1:3" ht="12.75">
      <c r="A4" s="3">
        <v>41.5</v>
      </c>
      <c r="B4" s="16"/>
      <c r="C4" s="17">
        <f t="shared" si="0"/>
        <v>1722.25</v>
      </c>
    </row>
    <row r="5" spans="1:3" ht="12.75">
      <c r="A5" s="3">
        <v>41.3</v>
      </c>
      <c r="B5" s="16"/>
      <c r="C5" s="17">
        <f t="shared" si="0"/>
        <v>1705.6899999999998</v>
      </c>
    </row>
    <row r="6" spans="1:3" ht="12.75">
      <c r="A6" s="3">
        <v>40.1</v>
      </c>
      <c r="B6" s="16"/>
      <c r="C6" s="17">
        <f t="shared" si="0"/>
        <v>1608.0100000000002</v>
      </c>
    </row>
    <row r="7" spans="1:3" ht="12.75">
      <c r="A7" s="3">
        <v>39.9</v>
      </c>
      <c r="B7" s="16"/>
      <c r="C7" s="17">
        <f t="shared" si="0"/>
        <v>1592.01</v>
      </c>
    </row>
    <row r="8" spans="1:3" ht="12.75">
      <c r="A8" s="3">
        <v>44.6</v>
      </c>
      <c r="B8" s="16"/>
      <c r="C8" s="17">
        <f t="shared" si="0"/>
        <v>1989.16</v>
      </c>
    </row>
    <row r="9" spans="1:3" ht="12.75">
      <c r="A9" s="3">
        <v>43.9</v>
      </c>
      <c r="B9" s="16"/>
      <c r="C9" s="17">
        <f t="shared" si="0"/>
        <v>1927.2099999999998</v>
      </c>
    </row>
    <row r="10" spans="1:3" ht="12.75">
      <c r="A10" s="3">
        <v>45</v>
      </c>
      <c r="B10" s="16"/>
      <c r="C10" s="17">
        <f t="shared" si="0"/>
        <v>2025</v>
      </c>
    </row>
    <row r="11" spans="1:3" ht="12.75">
      <c r="A11" s="3">
        <v>44.1</v>
      </c>
      <c r="B11" s="16"/>
      <c r="C11" s="17">
        <f t="shared" si="0"/>
        <v>1944.8100000000002</v>
      </c>
    </row>
    <row r="12" spans="1:3" ht="12.75">
      <c r="A12" s="3">
        <v>43.5</v>
      </c>
      <c r="B12" s="16"/>
      <c r="C12" s="17">
        <f t="shared" si="0"/>
        <v>1892.25</v>
      </c>
    </row>
    <row r="13" spans="1:3" ht="12.75">
      <c r="A13" s="3">
        <v>43</v>
      </c>
      <c r="B13" s="16"/>
      <c r="C13" s="17">
        <f t="shared" si="0"/>
        <v>1849</v>
      </c>
    </row>
    <row r="14" spans="1:3" ht="12.75">
      <c r="A14" s="3">
        <v>44.2</v>
      </c>
      <c r="B14" s="16"/>
      <c r="C14" s="17">
        <f t="shared" si="0"/>
        <v>1953.6400000000003</v>
      </c>
    </row>
    <row r="15" spans="1:3" ht="12.75">
      <c r="A15" s="3">
        <v>43.6</v>
      </c>
      <c r="B15" s="16"/>
      <c r="C15" s="17">
        <f t="shared" si="0"/>
        <v>1900.96</v>
      </c>
    </row>
    <row r="16" spans="1:3" ht="12.75">
      <c r="A16" s="3">
        <v>45.6</v>
      </c>
      <c r="B16" s="16"/>
      <c r="C16" s="17">
        <f t="shared" si="0"/>
        <v>2079.36</v>
      </c>
    </row>
    <row r="17" spans="1:3" ht="12.75">
      <c r="A17" s="3">
        <v>44.5</v>
      </c>
      <c r="B17" s="16"/>
      <c r="C17" s="17">
        <f t="shared" si="0"/>
        <v>1980.25</v>
      </c>
    </row>
    <row r="18" spans="1:3" ht="12.75">
      <c r="A18" s="3">
        <v>46.4</v>
      </c>
      <c r="B18" s="16"/>
      <c r="C18" s="17">
        <f t="shared" si="0"/>
        <v>2152.96</v>
      </c>
    </row>
    <row r="19" spans="1:3" ht="12.75">
      <c r="A19" s="3">
        <v>39.2</v>
      </c>
      <c r="B19" s="16"/>
      <c r="C19" s="17">
        <f t="shared" si="0"/>
        <v>1536.6400000000003</v>
      </c>
    </row>
    <row r="20" spans="1:3" ht="12.75">
      <c r="A20" s="3">
        <v>39.3</v>
      </c>
      <c r="B20" s="16"/>
      <c r="C20" s="17">
        <f t="shared" si="0"/>
        <v>1544.4899999999998</v>
      </c>
    </row>
    <row r="21" spans="1:3" ht="12.75">
      <c r="A21" s="3">
        <v>39.3</v>
      </c>
      <c r="B21" s="16"/>
      <c r="C21" s="17">
        <f t="shared" si="0"/>
        <v>1544.4899999999998</v>
      </c>
    </row>
    <row r="22" spans="1:3" ht="12.75">
      <c r="A22" s="3">
        <v>38.9</v>
      </c>
      <c r="B22" s="16"/>
      <c r="C22" s="17">
        <f t="shared" si="0"/>
        <v>1513.2099999999998</v>
      </c>
    </row>
    <row r="23" spans="1:3" ht="12.75">
      <c r="A23" s="3">
        <v>42.9</v>
      </c>
      <c r="B23" s="16"/>
      <c r="C23" s="17">
        <f t="shared" si="0"/>
        <v>1840.4099999999999</v>
      </c>
    </row>
    <row r="24" spans="1:3" ht="12.75">
      <c r="A24" s="3">
        <v>42.2</v>
      </c>
      <c r="B24" s="16"/>
      <c r="C24" s="17">
        <f t="shared" si="0"/>
        <v>1780.8400000000001</v>
      </c>
    </row>
    <row r="25" spans="1:3" ht="12.75">
      <c r="A25" s="3">
        <v>42.1</v>
      </c>
      <c r="B25" s="16"/>
      <c r="C25" s="17">
        <f t="shared" si="0"/>
        <v>1772.41</v>
      </c>
    </row>
    <row r="26" spans="1:3" ht="12.75">
      <c r="A26" s="3">
        <v>44.8</v>
      </c>
      <c r="B26" s="16"/>
      <c r="C26" s="17">
        <f t="shared" si="0"/>
        <v>2007.0399999999997</v>
      </c>
    </row>
    <row r="27" spans="1:3" ht="12.75">
      <c r="A27" s="3">
        <v>43.7</v>
      </c>
      <c r="B27" s="16"/>
      <c r="C27" s="17">
        <f t="shared" si="0"/>
        <v>1909.6900000000003</v>
      </c>
    </row>
    <row r="28" spans="1:3" ht="12.75">
      <c r="A28" s="3">
        <v>41.3</v>
      </c>
      <c r="B28" s="16"/>
      <c r="C28" s="17">
        <f t="shared" si="0"/>
        <v>1705.6899999999998</v>
      </c>
    </row>
    <row r="29" spans="1:3" ht="12.75">
      <c r="A29" s="3">
        <v>42.4</v>
      </c>
      <c r="B29" s="16"/>
      <c r="C29" s="17">
        <f t="shared" si="0"/>
        <v>1797.76</v>
      </c>
    </row>
    <row r="30" spans="1:3" ht="12.75">
      <c r="A30" s="3">
        <v>42.1</v>
      </c>
      <c r="B30" s="16"/>
      <c r="C30" s="17">
        <f t="shared" si="0"/>
        <v>1772.41</v>
      </c>
    </row>
    <row r="31" spans="1:3" ht="12.75">
      <c r="A31" s="3">
        <v>43</v>
      </c>
      <c r="B31" s="16"/>
      <c r="C31" s="17">
        <f t="shared" si="0"/>
        <v>1849</v>
      </c>
    </row>
    <row r="32" spans="1:3" ht="12.75">
      <c r="A32" s="3">
        <v>42.2</v>
      </c>
      <c r="B32" s="16"/>
      <c r="C32" s="17">
        <f t="shared" si="0"/>
        <v>1780.8400000000001</v>
      </c>
    </row>
    <row r="33" spans="1:3" ht="12.75">
      <c r="A33" s="3">
        <v>40.6</v>
      </c>
      <c r="B33" s="16"/>
      <c r="C33" s="17">
        <f t="shared" si="0"/>
        <v>1648.3600000000001</v>
      </c>
    </row>
    <row r="34" spans="1:3" ht="12.75">
      <c r="A34" s="3">
        <v>38.6</v>
      </c>
      <c r="B34" s="16"/>
      <c r="C34" s="17">
        <f t="shared" si="0"/>
        <v>1489.96</v>
      </c>
    </row>
    <row r="35" spans="1:3" ht="12.75">
      <c r="A35" s="3">
        <v>38.9</v>
      </c>
      <c r="B35" s="16"/>
      <c r="C35" s="17">
        <f t="shared" si="0"/>
        <v>1513.2099999999998</v>
      </c>
    </row>
    <row r="36" spans="1:3" ht="12.75">
      <c r="A36" s="3">
        <v>38.2</v>
      </c>
      <c r="B36" s="16"/>
      <c r="C36" s="17">
        <f t="shared" si="0"/>
        <v>1459.2400000000002</v>
      </c>
    </row>
    <row r="37" spans="1:3" ht="12.75">
      <c r="A37" s="3">
        <v>39.1</v>
      </c>
      <c r="B37" s="16"/>
      <c r="C37" s="17">
        <f t="shared" si="0"/>
        <v>1528.8100000000002</v>
      </c>
    </row>
    <row r="38" spans="1:3" ht="12.75">
      <c r="A38" s="3">
        <v>47.9</v>
      </c>
      <c r="B38" s="16"/>
      <c r="C38" s="17">
        <f t="shared" si="0"/>
        <v>2294.41</v>
      </c>
    </row>
    <row r="39" spans="1:3" ht="12.75">
      <c r="A39" s="3">
        <v>47</v>
      </c>
      <c r="B39" s="16"/>
      <c r="C39" s="17">
        <f t="shared" si="0"/>
        <v>2209</v>
      </c>
    </row>
    <row r="40" spans="1:3" ht="12.75">
      <c r="A40" s="3">
        <v>48.1</v>
      </c>
      <c r="B40" s="16"/>
      <c r="C40" s="17">
        <f t="shared" si="0"/>
        <v>2313.61</v>
      </c>
    </row>
    <row r="41" spans="1:3" ht="12.75">
      <c r="A41" s="3">
        <v>52</v>
      </c>
      <c r="B41" s="16"/>
      <c r="C41" s="17">
        <f t="shared" si="0"/>
        <v>2704</v>
      </c>
    </row>
    <row r="42" spans="1:3" ht="12.75">
      <c r="A42" s="3">
        <v>51.4</v>
      </c>
      <c r="B42" s="16"/>
      <c r="C42" s="17">
        <f t="shared" si="0"/>
        <v>2641.96</v>
      </c>
    </row>
    <row r="43" spans="1:3" ht="12.75">
      <c r="A43" s="3">
        <v>51.4</v>
      </c>
      <c r="B43" s="16"/>
      <c r="C43" s="17">
        <f t="shared" si="0"/>
        <v>2641.96</v>
      </c>
    </row>
    <row r="44" spans="1:3" ht="12.75">
      <c r="A44" s="3">
        <v>50.7</v>
      </c>
      <c r="B44" s="16"/>
      <c r="C44" s="17">
        <f t="shared" si="0"/>
        <v>2570.4900000000002</v>
      </c>
    </row>
    <row r="45" spans="1:3" ht="12.75">
      <c r="A45" s="3">
        <v>46.6</v>
      </c>
      <c r="B45" s="16"/>
      <c r="C45" s="17">
        <f t="shared" si="0"/>
        <v>2171.56</v>
      </c>
    </row>
    <row r="46" spans="1:9" ht="12.75">
      <c r="A46" s="3">
        <v>46.7</v>
      </c>
      <c r="B46" s="16"/>
      <c r="C46" s="17">
        <f t="shared" si="0"/>
        <v>2180.8900000000003</v>
      </c>
      <c r="I46" s="21"/>
    </row>
    <row r="47" spans="1:9" ht="12.75">
      <c r="A47" s="3">
        <v>39.6</v>
      </c>
      <c r="B47" s="16"/>
      <c r="C47" s="17">
        <f t="shared" si="0"/>
        <v>1568.16</v>
      </c>
      <c r="I47" s="21"/>
    </row>
    <row r="48" spans="1:3" ht="12.75">
      <c r="A48" s="3">
        <v>35.5</v>
      </c>
      <c r="B48" s="16"/>
      <c r="C48" s="17">
        <f t="shared" si="0"/>
        <v>1260.25</v>
      </c>
    </row>
    <row r="49" spans="1:3" ht="13.5" thickBot="1">
      <c r="A49" s="3">
        <v>36.9</v>
      </c>
      <c r="B49" s="18"/>
      <c r="C49" s="17">
        <f t="shared" si="0"/>
        <v>1361.61</v>
      </c>
    </row>
    <row r="50" spans="1:3" ht="12.75">
      <c r="A50" s="5" t="s">
        <v>2</v>
      </c>
      <c r="B50" s="9">
        <f>AVERAGE(A2:A49)</f>
        <v>43.00625</v>
      </c>
      <c r="C50" s="19">
        <f>SUM(C2:C49)</f>
        <v>89477.29000000001</v>
      </c>
    </row>
    <row r="51" spans="1:2" ht="12.75">
      <c r="A51" s="6" t="s">
        <v>4</v>
      </c>
      <c r="B51" s="10">
        <f>COUNT(A2:A49)</f>
        <v>48</v>
      </c>
    </row>
    <row r="52" spans="1:2" ht="12.75">
      <c r="A52" s="6" t="s">
        <v>3</v>
      </c>
      <c r="B52" s="11">
        <f>IF(SQRT((C50-B51*B50^2)/(B51-1))&lt;0.06*B55,0.06*B55,IF(SQRT((C50-B51*B50^2)/(B51-1))&gt;=0.06*B55,SQRT((C50-B51*B50^2)/(B51-1))))</f>
        <v>3.85781363777851</v>
      </c>
    </row>
    <row r="53" spans="1:2" ht="15.75">
      <c r="A53" s="7" t="s">
        <v>8</v>
      </c>
      <c r="B53" s="1">
        <v>1.6</v>
      </c>
    </row>
    <row r="54" spans="1:2" ht="15.75">
      <c r="A54" s="7" t="s">
        <v>9</v>
      </c>
      <c r="B54" s="23">
        <v>0.85</v>
      </c>
    </row>
    <row r="55" spans="1:4" ht="12.75">
      <c r="A55" s="7" t="s">
        <v>6</v>
      </c>
      <c r="B55" s="2">
        <v>30</v>
      </c>
      <c r="C55" s="15">
        <f>0.9*B55</f>
        <v>27</v>
      </c>
      <c r="D55" s="15">
        <f>B54*B55</f>
        <v>25.5</v>
      </c>
    </row>
    <row r="56" spans="1:3" ht="12.75">
      <c r="A56" s="6" t="s">
        <v>5</v>
      </c>
      <c r="B56" s="22" t="str">
        <f>IF(D58=TRUE,"合格",IF(D58=FALSE,"不合格"))</f>
        <v>合格</v>
      </c>
      <c r="C56" s="20">
        <f>B50-B53*B52</f>
        <v>36.833748179554384</v>
      </c>
    </row>
    <row r="57" spans="1:3" ht="13.5" thickBot="1">
      <c r="A57" s="8" t="s">
        <v>7</v>
      </c>
      <c r="B57" s="12" t="str">
        <f>IF(C58=TRUE,"合格",IF(C58=FALSE,"不合格"))</f>
        <v>合格</v>
      </c>
      <c r="C57" s="19">
        <f>MIN(A2:A49)</f>
        <v>35.5</v>
      </c>
    </row>
    <row r="58" spans="3:4" ht="12.75">
      <c r="C58" s="15" t="b">
        <f>AND(B50&gt;=1.15*B55,C57&gt;=0.95*B55)</f>
        <v>1</v>
      </c>
      <c r="D58" s="15" t="b">
        <f>AND(C56&gt;=C55,C57&gt;=B54*C55)</f>
        <v>1</v>
      </c>
    </row>
    <row r="59" ht="12.75">
      <c r="A59" s="19"/>
    </row>
  </sheetData>
  <sheetProtection password="C709" sheet="1" objects="1" scenarios="1" selectLockedCells="1"/>
  <conditionalFormatting sqref="B56:B57">
    <cfRule type="cellIs" priority="1" dxfId="0" operator="equal" stopIfTrue="1">
      <formula>"合格"</formula>
    </cfRule>
    <cfRule type="cellIs" priority="2" dxfId="1" operator="equal" stopIfTrue="1">
      <formula>"不合格"</formula>
    </cfRule>
  </conditionalFormatting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founderpc user</cp:lastModifiedBy>
  <dcterms:created xsi:type="dcterms:W3CDTF">2005-09-05T01:26:17Z</dcterms:created>
  <dcterms:modified xsi:type="dcterms:W3CDTF">2007-03-08T05:50:09Z</dcterms:modified>
  <cp:category/>
  <cp:version/>
  <cp:contentType/>
  <cp:contentStatus/>
</cp:coreProperties>
</file>