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Billgates</author>
  </authors>
  <commentList>
    <comment ref="C8" authorId="0">
      <text>
        <r>
          <rPr>
            <b/>
            <sz val="9"/>
            <rFont val="宋体"/>
            <family val="0"/>
          </rPr>
          <t>Billgates:</t>
        </r>
        <r>
          <rPr>
            <sz val="9"/>
            <rFont val="宋体"/>
            <family val="0"/>
          </rPr>
          <t xml:space="preserve">
锚板厚度大于0.6d.受拉和受弯预埋件的锚板厚度尚宜大于b/8</t>
        </r>
      </text>
    </comment>
  </commentList>
</comments>
</file>

<file path=xl/sharedStrings.xml><?xml version="1.0" encoding="utf-8"?>
<sst xmlns="http://schemas.openxmlformats.org/spreadsheetml/2006/main" count="56" uniqueCount="50">
  <si>
    <t>Mpa</t>
  </si>
  <si>
    <t>输入钢筋屈服强度fy</t>
  </si>
  <si>
    <t>输入锚筋直径d</t>
  </si>
  <si>
    <t>mm</t>
  </si>
  <si>
    <t>输入锚筋中心至锚板边缘的距离</t>
  </si>
  <si>
    <t>(宜大于</t>
  </si>
  <si>
    <t>和</t>
  </si>
  <si>
    <t>mm)</t>
  </si>
  <si>
    <t>预埋件计算(由锚板和对称配置的直锚筋组成）</t>
  </si>
  <si>
    <t>输入V、N、M</t>
  </si>
  <si>
    <t>取最大值</t>
  </si>
  <si>
    <t>说明：</t>
  </si>
  <si>
    <t>1.预埋件的受力直锚筋不宜少于4根，不宜多于4层；直径大于8mm，小于25mm.</t>
  </si>
  <si>
    <t>2. 锚筋应位于构件的外层主筋内侧。</t>
  </si>
  <si>
    <t>3.锚板宜用Q235钢，与锚筋应采用T形焊。当锚筋直径小于20，用压力埋弧焊；否则用穿孔焊。</t>
  </si>
  <si>
    <t>4.当采用手工焊时，焊缝高度不宜小于6 mm和0.5d（HPB235 级钢筋）或0.6d(非HPB235)</t>
  </si>
  <si>
    <t>5.锚板厚度大于0.6d.受拉和受弯预埋件的锚板厚度尚宜大于b/8.</t>
  </si>
  <si>
    <t>输入锚筋间距b</t>
  </si>
  <si>
    <t>6.锚筋中心至锚板边缘的距离不应小于2d和40mm.</t>
  </si>
  <si>
    <t>7.对受拉和受弯预埋件，锚筋的间距b,b1和 锚筋至构件边缘的距离c，c1，均不应小于3d和45mm.</t>
  </si>
  <si>
    <t>8.对受剪预埋件，锚筋的间距b,b1不应大于300 mm,且b1不应小于6d和70 mm；</t>
  </si>
  <si>
    <t>9.受拉直锚筋和弯折锚筋的锚固长度不应小于受拉钢筋锚固长度；当锚筋采用HPB235级钢筋时，</t>
  </si>
  <si>
    <t>尚应符合规范表9.3.1注中关于弯钩的规定。当无法满足锚固长度的要求时，应采取其他有效的</t>
  </si>
  <si>
    <t>锚固措施。受剪和受压直锚筋的锚固长度不应小于15d.</t>
  </si>
  <si>
    <t>沿剪力作用方向最外层锚筋中心之间的距离z</t>
  </si>
  <si>
    <t>锚筋层数的影响系数ar:当等间距布置时</t>
  </si>
  <si>
    <t>mm</t>
  </si>
  <si>
    <t>计算系数av:</t>
  </si>
  <si>
    <t xml:space="preserve"> 计算系数ab:</t>
  </si>
  <si>
    <t>输入锚板厚度t</t>
  </si>
  <si>
    <t>输入锚筋间距b1</t>
  </si>
  <si>
    <r>
      <t xml:space="preserve">( </t>
    </r>
    <r>
      <rPr>
        <sz val="10"/>
        <rFont val="宋体"/>
        <family val="0"/>
      </rPr>
      <t>不应小于6d和70mm,小于300mm</t>
    </r>
    <r>
      <rPr>
        <sz val="12"/>
        <rFont val="宋体"/>
        <family val="0"/>
      </rPr>
      <t>)</t>
    </r>
  </si>
  <si>
    <t>( 大于3d和45mm,小于300mm)</t>
  </si>
  <si>
    <t>(宜小于25mm)</t>
  </si>
  <si>
    <t>(不小于2d和20mm)</t>
  </si>
  <si>
    <t>V</t>
  </si>
  <si>
    <t>N</t>
  </si>
  <si>
    <t>M</t>
  </si>
  <si>
    <t>1。当有剪力、法向拉力和弯矩共同作用时，应按下列两个公式计算，取大值。</t>
  </si>
  <si>
    <t>2。当有剪力、法向压力和弯矩共同作用时，应按下列两个公式计算，取大值。</t>
  </si>
  <si>
    <t>mm2</t>
  </si>
  <si>
    <t>注：当没有N时，应取1。的公式进行计算。</t>
  </si>
  <si>
    <t>ar=</t>
  </si>
  <si>
    <t>最后取为</t>
  </si>
  <si>
    <t>( 当采取防止锚板弯曲变形的措施时，可取1.0）</t>
  </si>
  <si>
    <t>(两层1三层0.9四层0.85）</t>
  </si>
  <si>
    <t>ft=</t>
  </si>
  <si>
    <t>输入混凝土强度fc=</t>
  </si>
  <si>
    <t>抗拉锚固长度la=</t>
  </si>
  <si>
    <t>锚筋至构件边缘的距离c1不应小于6d和70mm，b,c不应小于3d和45mm。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</si>
</sst>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C26" sqref="C26"/>
    </sheetView>
  </sheetViews>
  <sheetFormatPr defaultColWidth="9.00390625" defaultRowHeight="14.25"/>
  <cols>
    <col min="2" max="2" width="10.875" style="0" customWidth="1"/>
    <col min="5" max="5" width="10.50390625" style="0" bestFit="1" customWidth="1"/>
  </cols>
  <sheetData>
    <row r="1" spans="1:8" ht="14.25">
      <c r="A1" s="5" t="s">
        <v>8</v>
      </c>
      <c r="B1" s="6"/>
      <c r="C1" s="6"/>
      <c r="D1" s="6"/>
      <c r="E1" s="6"/>
      <c r="F1" s="6"/>
      <c r="G1" s="6"/>
      <c r="H1" s="6"/>
    </row>
    <row r="2" spans="1:7" ht="14.25">
      <c r="A2" s="3" t="s">
        <v>47</v>
      </c>
      <c r="B2" s="3"/>
      <c r="C2" s="7">
        <v>19.1</v>
      </c>
      <c r="D2" t="s">
        <v>0</v>
      </c>
      <c r="E2" t="s">
        <v>46</v>
      </c>
      <c r="F2" s="7">
        <v>1.71</v>
      </c>
      <c r="G2" t="s">
        <v>0</v>
      </c>
    </row>
    <row r="3" spans="1:6" ht="14.25">
      <c r="A3" s="3" t="s">
        <v>1</v>
      </c>
      <c r="B3" s="3"/>
      <c r="C3" s="7">
        <v>300</v>
      </c>
      <c r="D3" t="s">
        <v>0</v>
      </c>
      <c r="F3" s="8"/>
    </row>
    <row r="4" spans="1:6" ht="14.25">
      <c r="A4" s="3" t="s">
        <v>2</v>
      </c>
      <c r="B4" s="3"/>
      <c r="C4" s="7">
        <v>20</v>
      </c>
      <c r="D4" t="s">
        <v>3</v>
      </c>
      <c r="E4" s="4" t="s">
        <v>33</v>
      </c>
      <c r="F4" s="4"/>
    </row>
    <row r="5" spans="1:7" ht="14.25">
      <c r="A5" s="3" t="s">
        <v>17</v>
      </c>
      <c r="B5" s="3"/>
      <c r="C5" s="7">
        <v>120</v>
      </c>
      <c r="D5" t="s">
        <v>3</v>
      </c>
      <c r="E5" s="4" t="s">
        <v>32</v>
      </c>
      <c r="F5" s="4"/>
      <c r="G5" s="4"/>
    </row>
    <row r="6" spans="1:7" ht="14.25">
      <c r="A6" s="3" t="s">
        <v>30</v>
      </c>
      <c r="B6" s="3"/>
      <c r="C6" s="7">
        <v>120</v>
      </c>
      <c r="E6" s="3" t="s">
        <v>31</v>
      </c>
      <c r="F6" s="3"/>
      <c r="G6" s="3"/>
    </row>
    <row r="7" spans="1:8" ht="14.25">
      <c r="A7" s="3" t="s">
        <v>4</v>
      </c>
      <c r="B7" s="3"/>
      <c r="C7" s="3"/>
      <c r="D7" s="3"/>
      <c r="E7" s="7">
        <f>MAX(2*C4,20)</f>
        <v>40</v>
      </c>
      <c r="F7" t="s">
        <v>3</v>
      </c>
      <c r="G7" s="4" t="s">
        <v>34</v>
      </c>
      <c r="H7" s="4"/>
    </row>
    <row r="8" spans="1:9" ht="14.25">
      <c r="A8" s="3" t="s">
        <v>29</v>
      </c>
      <c r="B8" s="3"/>
      <c r="C8" s="7">
        <v>20</v>
      </c>
      <c r="D8" t="s">
        <v>3</v>
      </c>
      <c r="E8" t="s">
        <v>5</v>
      </c>
      <c r="F8">
        <f>0.6*C4</f>
        <v>12</v>
      </c>
      <c r="G8" t="s">
        <v>6</v>
      </c>
      <c r="H8">
        <f>C5/8</f>
        <v>15</v>
      </c>
      <c r="I8" t="s">
        <v>7</v>
      </c>
    </row>
    <row r="9" spans="1:5" ht="14.25">
      <c r="A9" s="3" t="s">
        <v>27</v>
      </c>
      <c r="B9" s="3"/>
      <c r="C9" s="9">
        <f>(4-0.08*C4)*SQRT(C2/C3)</f>
        <v>0.605574107768818</v>
      </c>
      <c r="D9" s="2" t="s">
        <v>43</v>
      </c>
      <c r="E9" s="9">
        <f>MIN(C9,0.7)</f>
        <v>0.605574107768818</v>
      </c>
    </row>
    <row r="10" spans="1:8" ht="14.25">
      <c r="A10" s="3" t="s">
        <v>28</v>
      </c>
      <c r="B10" s="3"/>
      <c r="C10" s="9">
        <f>0.6+0.25*C8/C4</f>
        <v>0.85</v>
      </c>
      <c r="D10" s="4" t="s">
        <v>44</v>
      </c>
      <c r="E10" s="4"/>
      <c r="F10" s="4"/>
      <c r="G10" s="4"/>
      <c r="H10" s="2"/>
    </row>
    <row r="11" spans="1:11" ht="14.25">
      <c r="A11" s="3" t="s">
        <v>25</v>
      </c>
      <c r="B11" s="3"/>
      <c r="C11" s="3"/>
      <c r="D11" s="3"/>
      <c r="F11" t="s">
        <v>42</v>
      </c>
      <c r="G11" s="7">
        <v>0.9</v>
      </c>
      <c r="I11" s="4" t="s">
        <v>45</v>
      </c>
      <c r="J11" s="4"/>
      <c r="K11" s="4"/>
    </row>
    <row r="12" spans="1:7" ht="14.25">
      <c r="A12" s="3" t="s">
        <v>24</v>
      </c>
      <c r="B12" s="3"/>
      <c r="C12" s="3"/>
      <c r="D12" s="3"/>
      <c r="E12" s="3"/>
      <c r="F12" s="7">
        <v>240</v>
      </c>
      <c r="G12" t="s">
        <v>26</v>
      </c>
    </row>
    <row r="13" spans="1:5" ht="14.25">
      <c r="A13" s="1"/>
      <c r="B13" s="1"/>
      <c r="C13" s="1" t="s">
        <v>35</v>
      </c>
      <c r="D13" s="1" t="s">
        <v>36</v>
      </c>
      <c r="E13" s="1" t="s">
        <v>37</v>
      </c>
    </row>
    <row r="14" spans="1:5" ht="14.25">
      <c r="A14" s="1" t="s">
        <v>9</v>
      </c>
      <c r="B14" s="1"/>
      <c r="C14" s="7">
        <f>538200*1.3</f>
        <v>699660</v>
      </c>
      <c r="D14" s="7">
        <v>0</v>
      </c>
      <c r="E14" s="7">
        <v>0</v>
      </c>
    </row>
    <row r="15" spans="1:8" ht="14.25">
      <c r="A15" s="3" t="s">
        <v>38</v>
      </c>
      <c r="B15" s="3"/>
      <c r="C15" s="3"/>
      <c r="D15" s="3"/>
      <c r="E15" s="3"/>
      <c r="F15" s="3"/>
      <c r="G15" s="3"/>
      <c r="H15" s="3"/>
    </row>
    <row r="16" ht="14.25">
      <c r="A16" s="9">
        <f>C14/(G11*E9*C3)+D14/(0.8*C10*C3)+E14/(1.3*G11*C10*C3*F12)</f>
        <v>4279.13495654704</v>
      </c>
    </row>
    <row r="17" ht="14.25">
      <c r="A17" s="9">
        <f>D14/(0.8*C10*C3)+E14/(0.4*G11*C10*C3*F12)</f>
        <v>0</v>
      </c>
    </row>
    <row r="18" spans="1:3" ht="14.25">
      <c r="A18" t="s">
        <v>10</v>
      </c>
      <c r="B18" s="9">
        <f>MAX(A16,A17)</f>
        <v>4279.13495654704</v>
      </c>
      <c r="C18" t="s">
        <v>40</v>
      </c>
    </row>
    <row r="19" spans="1:8" ht="14.25">
      <c r="A19" s="3" t="s">
        <v>39</v>
      </c>
      <c r="B19" s="3"/>
      <c r="C19" s="3"/>
      <c r="D19" s="3"/>
      <c r="E19" s="3"/>
      <c r="F19" s="3"/>
      <c r="G19" s="3"/>
      <c r="H19" s="3"/>
    </row>
    <row r="20" ht="14.25">
      <c r="A20" s="9">
        <f>(C14-0.3*D14)/(G11*C9*C3)+MAX(0,E14-0.4*D14*F12)/(1.3*G11*C10*C3*F12)</f>
        <v>4279.13495654704</v>
      </c>
    </row>
    <row r="21" ht="14.25">
      <c r="A21" s="9">
        <f>MAX(0,E14-0.4*D14*F12)/(0.4*G11*C10*C3*F12)</f>
        <v>0</v>
      </c>
    </row>
    <row r="22" spans="1:5" ht="14.25">
      <c r="A22" s="3" t="s">
        <v>41</v>
      </c>
      <c r="B22" s="3"/>
      <c r="C22" s="3"/>
      <c r="D22" s="3"/>
      <c r="E22" s="3"/>
    </row>
    <row r="23" spans="1:4" ht="14.25">
      <c r="A23" s="3" t="s">
        <v>48</v>
      </c>
      <c r="B23" s="3"/>
      <c r="C23" s="9">
        <f>0.14*C3*C4/F2</f>
        <v>491.2280701754387</v>
      </c>
      <c r="D23" t="s">
        <v>3</v>
      </c>
    </row>
    <row r="27" ht="14.25">
      <c r="A27" t="s">
        <v>11</v>
      </c>
    </row>
    <row r="28" spans="1:9" ht="14.25">
      <c r="A28" s="3" t="s">
        <v>12</v>
      </c>
      <c r="B28" s="3"/>
      <c r="C28" s="3"/>
      <c r="D28" s="3"/>
      <c r="E28" s="3"/>
      <c r="F28" s="3"/>
      <c r="G28" s="3"/>
      <c r="H28" s="3"/>
      <c r="I28" s="3"/>
    </row>
    <row r="29" ht="14.25">
      <c r="A29" t="s">
        <v>13</v>
      </c>
    </row>
    <row r="30" spans="1:8" ht="14.25">
      <c r="A30" s="3" t="s">
        <v>14</v>
      </c>
      <c r="B30" s="3"/>
      <c r="C30" s="3"/>
      <c r="D30" s="3"/>
      <c r="E30" s="3"/>
      <c r="F30" s="3"/>
      <c r="G30" s="3"/>
      <c r="H30" s="3"/>
    </row>
    <row r="31" ht="14.25">
      <c r="A31" t="s">
        <v>15</v>
      </c>
    </row>
    <row r="32" spans="1:8" ht="14.25">
      <c r="A32" s="3" t="s">
        <v>16</v>
      </c>
      <c r="B32" s="3"/>
      <c r="C32" s="3"/>
      <c r="D32" s="3"/>
      <c r="E32" s="3"/>
      <c r="F32" s="3"/>
      <c r="G32" s="3"/>
      <c r="H32" s="3"/>
    </row>
    <row r="33" ht="14.25">
      <c r="A33" t="s">
        <v>18</v>
      </c>
    </row>
    <row r="34" spans="1:9" ht="14.25">
      <c r="A34" s="3" t="s">
        <v>19</v>
      </c>
      <c r="B34" s="3"/>
      <c r="C34" s="3"/>
      <c r="D34" s="3"/>
      <c r="E34" s="3"/>
      <c r="F34" s="3"/>
      <c r="G34" s="3"/>
      <c r="H34" s="3"/>
      <c r="I34" s="3"/>
    </row>
    <row r="35" spans="1:9" ht="14.25">
      <c r="A35" s="3" t="s">
        <v>20</v>
      </c>
      <c r="B35" s="3"/>
      <c r="C35" s="3"/>
      <c r="D35" s="3"/>
      <c r="E35" s="3"/>
      <c r="F35" s="3"/>
      <c r="G35" s="3"/>
      <c r="H35" s="3"/>
      <c r="I35" s="3"/>
    </row>
    <row r="36" spans="1:9" ht="14.25">
      <c r="A36" s="3" t="s">
        <v>49</v>
      </c>
      <c r="B36" s="3"/>
      <c r="C36" s="3"/>
      <c r="D36" s="3"/>
      <c r="E36" s="3"/>
      <c r="F36" s="3"/>
      <c r="G36" s="3"/>
      <c r="H36" s="3"/>
      <c r="I36" s="3"/>
    </row>
    <row r="37" ht="14.25">
      <c r="A37" t="s">
        <v>21</v>
      </c>
    </row>
    <row r="38" ht="14.25">
      <c r="A38" t="s">
        <v>22</v>
      </c>
    </row>
    <row r="39" ht="14.25">
      <c r="A39" t="s">
        <v>23</v>
      </c>
    </row>
  </sheetData>
  <mergeCells count="28">
    <mergeCell ref="A5:B5"/>
    <mergeCell ref="A7:D7"/>
    <mergeCell ref="G7:H7"/>
    <mergeCell ref="A1:H1"/>
    <mergeCell ref="A2:B2"/>
    <mergeCell ref="A3:B3"/>
    <mergeCell ref="A4:B4"/>
    <mergeCell ref="E4:F4"/>
    <mergeCell ref="A30:H30"/>
    <mergeCell ref="A32:H32"/>
    <mergeCell ref="A34:I34"/>
    <mergeCell ref="A8:B8"/>
    <mergeCell ref="A19:H19"/>
    <mergeCell ref="A9:B9"/>
    <mergeCell ref="A10:B10"/>
    <mergeCell ref="A15:H15"/>
    <mergeCell ref="A12:E12"/>
    <mergeCell ref="A23:B23"/>
    <mergeCell ref="A35:I35"/>
    <mergeCell ref="A36:I36"/>
    <mergeCell ref="A11:D11"/>
    <mergeCell ref="E5:G5"/>
    <mergeCell ref="A6:B6"/>
    <mergeCell ref="E6:G6"/>
    <mergeCell ref="A22:E22"/>
    <mergeCell ref="I11:K11"/>
    <mergeCell ref="D10:G10"/>
    <mergeCell ref="A28:I28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Billgates</cp:lastModifiedBy>
  <dcterms:created xsi:type="dcterms:W3CDTF">2004-01-08T11:23:45Z</dcterms:created>
  <dcterms:modified xsi:type="dcterms:W3CDTF">2004-04-23T02:40:26Z</dcterms:modified>
  <cp:category/>
  <cp:version/>
  <cp:contentType/>
  <cp:contentStatus/>
</cp:coreProperties>
</file>