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xWindow="120" yWindow="105" windowWidth="11700" windowHeight="6735" activeTab="0"/>
  </bookViews>
  <sheets>
    <sheet name="Sheet1" sheetId="1" r:id="rId1"/>
    <sheet name="Sheet2" sheetId="2" state="hidden" r:id="rId2"/>
    <sheet name="Sheet3" sheetId="3" state="hidden" r:id="rId3"/>
    <sheet name="Sheet4" sheetId="4" state="hidden" r:id="rId4"/>
    <sheet name="Sheet5" sheetId="5" state="hidden" r:id="rId5"/>
  </sheets>
  <definedNames>
    <definedName name="_xlnm.Print_Area" localSheetId="0">'Sheet1'!$B$2:$AA$39</definedName>
  </definedNames>
  <calcPr fullCalcOnLoad="1"/>
</workbook>
</file>

<file path=xl/comments1.xml><?xml version="1.0" encoding="utf-8"?>
<comments xmlns="http://schemas.openxmlformats.org/spreadsheetml/2006/main">
  <authors>
    <author>张昊</author>
  </authors>
  <commentList>
    <comment ref="F19" authorId="0">
      <text>
        <r>
          <rPr>
            <b/>
            <sz val="10"/>
            <rFont val="黑体"/>
            <family val="0"/>
          </rPr>
          <t>支座类号意义:</t>
        </r>
        <r>
          <rPr>
            <sz val="10"/>
            <rFont val="黑体"/>
            <family val="0"/>
          </rPr>
          <t xml:space="preserve">
1--  四边简支  
2--  四边固结                
3--  邻边固结、邻边简支      
4--  一长边固结，另三边简支  
4A-- 一短边固结，另三边简支  
5--  二长边固结，二短边简支  
5A-- 二短边固结，二长边简支   
6--  三边固结，一短边简支    
6A-- 三边固结，一长边简支</t>
        </r>
      </text>
    </comment>
    <comment ref="J19" authorId="0">
      <text>
        <r>
          <rPr>
            <b/>
            <sz val="10"/>
            <rFont val="黑体"/>
            <family val="0"/>
          </rPr>
          <t>注意:</t>
        </r>
        <r>
          <rPr>
            <sz val="10"/>
            <rFont val="黑体"/>
            <family val="0"/>
          </rPr>
          <t xml:space="preserve">
  当l1/l2=D3时，表示按三跨连续单向板计算系数取值。用户可以根据具体情况加以取舍或修正。</t>
        </r>
      </text>
    </comment>
    <comment ref="F4" authorId="0">
      <text>
        <r>
          <rPr>
            <b/>
            <sz val="10"/>
            <rFont val="黑体"/>
            <family val="0"/>
          </rPr>
          <t>支座类号意义:</t>
        </r>
        <r>
          <rPr>
            <sz val="10"/>
            <rFont val="黑体"/>
            <family val="0"/>
          </rPr>
          <t xml:space="preserve">
1--  四边简支  
2--  四边固结                
3--  邻边固结、邻边简支      
4--  一长边固结，另三边简支  
4A-- 一短边固结，另三边简支  
5--  二长边固结，二短边简支  
5A-- 二短边固结，二长边简支   
6--  三边固结，一短边简支    
6A-- 三边固结，一长边简支</t>
        </r>
      </text>
    </comment>
    <comment ref="F3" authorId="0">
      <text>
        <r>
          <rPr>
            <b/>
            <sz val="10"/>
            <rFont val="黑体"/>
            <family val="0"/>
          </rPr>
          <t>支座类号意义:</t>
        </r>
        <r>
          <rPr>
            <sz val="10"/>
            <rFont val="黑体"/>
            <family val="0"/>
          </rPr>
          <t xml:space="preserve">
1--  四边简支  
2--  四边固结                
3--  邻边固结、邻边简支      
4--  一长边固结，另三边简支  
4A-- 一短边固结，另三边简支  
5--  二长边固结，二短边简支  
5A-- 二短边固结，二长边简支   
6--  三边固结，一短边简支    
6A-- 三边固结，一长边简支</t>
        </r>
      </text>
    </comment>
    <comment ref="J3" authorId="0">
      <text>
        <r>
          <rPr>
            <b/>
            <sz val="10"/>
            <rFont val="黑体"/>
            <family val="0"/>
          </rPr>
          <t>注意:</t>
        </r>
        <r>
          <rPr>
            <sz val="10"/>
            <rFont val="黑体"/>
            <family val="0"/>
          </rPr>
          <t xml:space="preserve">
  当l1/l2=D3时，表示按三跨连续单向板计算系数取值。用户可以根据具体情况加以取舍或修正。</t>
        </r>
      </text>
    </comment>
  </commentList>
</comments>
</file>

<file path=xl/sharedStrings.xml><?xml version="1.0" encoding="utf-8"?>
<sst xmlns="http://schemas.openxmlformats.org/spreadsheetml/2006/main" count="292" uniqueCount="91">
  <si>
    <t>板号</t>
  </si>
  <si>
    <r>
      <t>l</t>
    </r>
    <r>
      <rPr>
        <vertAlign val="subscript"/>
        <sz val="12"/>
        <rFont val="Times New Roman"/>
        <family val="1"/>
      </rPr>
      <t>1</t>
    </r>
  </si>
  <si>
    <r>
      <t>l</t>
    </r>
    <r>
      <rPr>
        <vertAlign val="subscript"/>
        <sz val="12"/>
        <rFont val="Times New Roman"/>
        <family val="1"/>
      </rPr>
      <t>2</t>
    </r>
  </si>
  <si>
    <t>q</t>
  </si>
  <si>
    <r>
      <t>l</t>
    </r>
    <r>
      <rPr>
        <vertAlign val="subscript"/>
        <sz val="12"/>
        <rFont val="Times New Roman"/>
        <family val="1"/>
      </rPr>
      <t>1</t>
    </r>
    <r>
      <rPr>
        <sz val="12"/>
        <rFont val="Italic"/>
        <family val="0"/>
      </rPr>
      <t>/l</t>
    </r>
    <r>
      <rPr>
        <vertAlign val="subscript"/>
        <sz val="12"/>
        <rFont val="Times New Roman"/>
        <family val="1"/>
      </rPr>
      <t>2</t>
    </r>
  </si>
  <si>
    <r>
      <t>ql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</si>
  <si>
    <r>
      <t>m</t>
    </r>
    <r>
      <rPr>
        <vertAlign val="subscript"/>
        <sz val="12"/>
        <rFont val="Times New Roman"/>
        <family val="1"/>
      </rPr>
      <t>1</t>
    </r>
  </si>
  <si>
    <r>
      <t>M</t>
    </r>
    <r>
      <rPr>
        <vertAlign val="subscript"/>
        <sz val="12"/>
        <rFont val="宋体"/>
        <family val="0"/>
      </rPr>
      <t>1</t>
    </r>
  </si>
  <si>
    <t>配筋</t>
  </si>
  <si>
    <r>
      <t>m</t>
    </r>
    <r>
      <rPr>
        <vertAlign val="subscript"/>
        <sz val="12"/>
        <rFont val="宋体"/>
        <family val="0"/>
      </rPr>
      <t>2</t>
    </r>
  </si>
  <si>
    <r>
      <t>M</t>
    </r>
    <r>
      <rPr>
        <vertAlign val="subscript"/>
        <sz val="12"/>
        <rFont val="宋体"/>
        <family val="0"/>
      </rPr>
      <t>2</t>
    </r>
  </si>
  <si>
    <r>
      <t>m</t>
    </r>
    <r>
      <rPr>
        <vertAlign val="subscript"/>
        <sz val="12"/>
        <rFont val="宋体"/>
        <family val="0"/>
      </rPr>
      <t>1</t>
    </r>
    <r>
      <rPr>
        <vertAlign val="superscript"/>
        <sz val="12"/>
        <rFont val="宋体"/>
        <family val="0"/>
      </rPr>
      <t>F</t>
    </r>
  </si>
  <si>
    <r>
      <t>n</t>
    </r>
    <r>
      <rPr>
        <vertAlign val="subscript"/>
        <sz val="12"/>
        <rFont val="宋体"/>
        <family val="0"/>
      </rPr>
      <t>1</t>
    </r>
  </si>
  <si>
    <r>
      <t>M</t>
    </r>
    <r>
      <rPr>
        <vertAlign val="subscript"/>
        <sz val="12"/>
        <rFont val="宋体"/>
        <family val="0"/>
      </rPr>
      <t>1</t>
    </r>
    <r>
      <rPr>
        <vertAlign val="superscript"/>
        <sz val="12"/>
        <rFont val="宋体"/>
        <family val="0"/>
      </rPr>
      <t>F</t>
    </r>
  </si>
  <si>
    <r>
      <t>m</t>
    </r>
    <r>
      <rPr>
        <vertAlign val="subscript"/>
        <sz val="12"/>
        <rFont val="宋体"/>
        <family val="0"/>
      </rPr>
      <t>2</t>
    </r>
    <r>
      <rPr>
        <vertAlign val="superscript"/>
        <sz val="12"/>
        <rFont val="宋体"/>
        <family val="0"/>
      </rPr>
      <t>F</t>
    </r>
  </si>
  <si>
    <r>
      <t>n</t>
    </r>
    <r>
      <rPr>
        <vertAlign val="subscript"/>
        <sz val="12"/>
        <rFont val="宋体"/>
        <family val="0"/>
      </rPr>
      <t>2</t>
    </r>
  </si>
  <si>
    <r>
      <t>M</t>
    </r>
    <r>
      <rPr>
        <vertAlign val="subscript"/>
        <sz val="12"/>
        <rFont val="宋体"/>
        <family val="0"/>
      </rPr>
      <t>2</t>
    </r>
    <r>
      <rPr>
        <vertAlign val="superscript"/>
        <sz val="12"/>
        <rFont val="宋体"/>
        <family val="0"/>
      </rPr>
      <t>F</t>
    </r>
  </si>
  <si>
    <t>D1</t>
  </si>
  <si>
    <t>D2</t>
  </si>
  <si>
    <t>D3</t>
  </si>
  <si>
    <t>D4</t>
  </si>
  <si>
    <t>D5</t>
  </si>
  <si>
    <t>DN</t>
  </si>
  <si>
    <t>板的支座弯距有简支边时与四边固定时的比值η</t>
  </si>
  <si>
    <t>计算值</t>
  </si>
  <si>
    <t>支座类号</t>
  </si>
  <si>
    <t>4A</t>
  </si>
  <si>
    <t>5A</t>
  </si>
  <si>
    <t>6A</t>
  </si>
  <si>
    <t>**</t>
  </si>
  <si>
    <t>***</t>
  </si>
  <si>
    <t>********</t>
  </si>
  <si>
    <t>板厚</t>
  </si>
  <si>
    <t>配筋</t>
  </si>
  <si>
    <r>
      <t>f</t>
    </r>
    <r>
      <rPr>
        <vertAlign val="subscript"/>
        <sz val="12"/>
        <rFont val="Times New Roman"/>
        <family val="1"/>
      </rPr>
      <t>0</t>
    </r>
  </si>
  <si>
    <r>
      <t>l</t>
    </r>
    <r>
      <rPr>
        <vertAlign val="subscript"/>
        <sz val="12"/>
        <rFont val="Times New Roman"/>
        <family val="1"/>
      </rPr>
      <t>1</t>
    </r>
    <r>
      <rPr>
        <sz val="12"/>
        <rFont val="Italic"/>
        <family val="0"/>
      </rPr>
      <t>/l</t>
    </r>
    <r>
      <rPr>
        <vertAlign val="subscript"/>
        <sz val="12"/>
        <rFont val="Times New Roman"/>
        <family val="1"/>
      </rPr>
      <t>2</t>
    </r>
  </si>
  <si>
    <t>配筋</t>
  </si>
  <si>
    <t>项目：</t>
  </si>
  <si>
    <r>
      <t>l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/l</t>
    </r>
    <r>
      <rPr>
        <b/>
        <vertAlign val="subscript"/>
        <sz val="12"/>
        <rFont val="Times New Roman"/>
        <family val="1"/>
      </rPr>
      <t>2</t>
    </r>
  </si>
  <si>
    <r>
      <t>M</t>
    </r>
    <r>
      <rPr>
        <b/>
        <vertAlign val="subscript"/>
        <sz val="12"/>
        <rFont val="Times New Roman"/>
        <family val="1"/>
      </rPr>
      <t>1</t>
    </r>
    <r>
      <rPr>
        <b/>
        <vertAlign val="superscript"/>
        <sz val="12"/>
        <rFont val="Times New Roman"/>
        <family val="1"/>
      </rPr>
      <t>F</t>
    </r>
  </si>
  <si>
    <r>
      <t>M</t>
    </r>
    <r>
      <rPr>
        <b/>
        <vertAlign val="subscript"/>
        <sz val="12"/>
        <rFont val="Times New Roman"/>
        <family val="1"/>
      </rPr>
      <t>2</t>
    </r>
    <r>
      <rPr>
        <b/>
        <vertAlign val="superscript"/>
        <sz val="12"/>
        <rFont val="Times New Roman"/>
        <family val="1"/>
      </rPr>
      <t>F</t>
    </r>
  </si>
  <si>
    <t>4A</t>
  </si>
  <si>
    <t>4A</t>
  </si>
  <si>
    <t>4A</t>
  </si>
  <si>
    <t>5A</t>
  </si>
  <si>
    <t>6A</t>
  </si>
  <si>
    <t>f</t>
  </si>
  <si>
    <r>
      <t>f/f</t>
    </r>
    <r>
      <rPr>
        <b/>
        <vertAlign val="subscript"/>
        <sz val="12"/>
        <rFont val="Italic"/>
        <family val="0"/>
      </rPr>
      <t>0</t>
    </r>
  </si>
  <si>
    <t>支座类号</t>
  </si>
  <si>
    <t>By 2707</t>
  </si>
  <si>
    <r>
      <t>l</t>
    </r>
    <r>
      <rPr>
        <vertAlign val="subscript"/>
        <sz val="12"/>
        <rFont val="Times New Roman"/>
        <family val="1"/>
      </rPr>
      <t>1</t>
    </r>
    <r>
      <rPr>
        <sz val="12"/>
        <rFont val="Italic"/>
        <family val="0"/>
      </rPr>
      <t>/f</t>
    </r>
    <r>
      <rPr>
        <vertAlign val="subscript"/>
        <sz val="12"/>
        <rFont val="Times New Roman"/>
        <family val="1"/>
      </rPr>
      <t>0</t>
    </r>
  </si>
  <si>
    <r>
      <t>l</t>
    </r>
    <r>
      <rPr>
        <vertAlign val="subscript"/>
        <sz val="12"/>
        <rFont val="Times New Roman"/>
        <family val="1"/>
      </rPr>
      <t>1</t>
    </r>
    <r>
      <rPr>
        <sz val="12"/>
        <rFont val="Italic"/>
        <family val="0"/>
      </rPr>
      <t>/f</t>
    </r>
  </si>
  <si>
    <t>中银大厦</t>
  </si>
  <si>
    <t>p</t>
  </si>
  <si>
    <t>g</t>
  </si>
  <si>
    <t>1B1</t>
  </si>
  <si>
    <t>1B2</t>
  </si>
  <si>
    <t>1B3</t>
  </si>
  <si>
    <t>1B4</t>
  </si>
  <si>
    <t>1B5</t>
  </si>
  <si>
    <t>1B6</t>
  </si>
  <si>
    <t>1B7</t>
  </si>
  <si>
    <t>1B8</t>
  </si>
  <si>
    <t>1B9</t>
  </si>
  <si>
    <t>1B10</t>
  </si>
  <si>
    <t>1B11</t>
  </si>
  <si>
    <t>1B12</t>
  </si>
  <si>
    <r>
      <t>注：</t>
    </r>
    <r>
      <rPr>
        <sz val="10"/>
        <rFont val="Swis721 LtCn BT"/>
        <family val="2"/>
      </rPr>
      <t>1</t>
    </r>
    <r>
      <rPr>
        <sz val="10"/>
        <rFont val="方正姚体"/>
        <family val="0"/>
      </rPr>
      <t>、根据设计五所陈总《钢筋混凝土双向板弯矩及挠度系数、配筋计算表》</t>
    </r>
    <r>
      <rPr>
        <sz val="10"/>
        <rFont val="Swis721 LtCn BT"/>
        <family val="2"/>
      </rPr>
      <t>2002</t>
    </r>
    <r>
      <rPr>
        <sz val="10"/>
        <rFont val="方正姚体"/>
        <family val="0"/>
      </rPr>
      <t>新规范版编制。</t>
    </r>
    <r>
      <rPr>
        <sz val="10"/>
        <rFont val="Swis721 LtCn BT"/>
        <family val="2"/>
      </rPr>
      <t xml:space="preserve">     2</t>
    </r>
    <r>
      <rPr>
        <sz val="10"/>
        <rFont val="方正姚体"/>
        <family val="0"/>
      </rPr>
      <t>、板号后带</t>
    </r>
    <r>
      <rPr>
        <sz val="10"/>
        <rFont val="Swis721 LtCn BT"/>
        <family val="2"/>
      </rPr>
      <t>“-”</t>
    </r>
    <r>
      <rPr>
        <sz val="10"/>
        <rFont val="方正姚体"/>
        <family val="0"/>
      </rPr>
      <t>者，计算短边负筋时取</t>
    </r>
    <r>
      <rPr>
        <sz val="10"/>
        <rFont val="Swis721 LtCn BT"/>
        <family val="2"/>
      </rPr>
      <t>h</t>
    </r>
    <r>
      <rPr>
        <vertAlign val="subscript"/>
        <sz val="10"/>
        <rFont val="Swis721 LtCn BT"/>
        <family val="2"/>
      </rPr>
      <t>0</t>
    </r>
    <r>
      <rPr>
        <sz val="10"/>
        <rFont val="Swis721 LtCn BT"/>
        <family val="2"/>
      </rPr>
      <t>=(</t>
    </r>
    <r>
      <rPr>
        <sz val="10"/>
        <rFont val="方正姚体"/>
        <family val="0"/>
      </rPr>
      <t>板厚</t>
    </r>
    <r>
      <rPr>
        <sz val="10"/>
        <rFont val="Swis721 LtCn BT"/>
        <family val="2"/>
      </rPr>
      <t>-30mm)</t>
    </r>
    <r>
      <rPr>
        <sz val="10"/>
        <rFont val="方正姚体"/>
        <family val="0"/>
      </rPr>
      <t>，无“</t>
    </r>
    <r>
      <rPr>
        <sz val="10"/>
        <rFont val="Swis721 LtCn BT"/>
        <family val="2"/>
      </rPr>
      <t>-</t>
    </r>
    <r>
      <rPr>
        <sz val="10"/>
        <rFont val="方正姚体"/>
        <family val="0"/>
      </rPr>
      <t>”则取</t>
    </r>
    <r>
      <rPr>
        <sz val="10"/>
        <rFont val="Swis721 LtCn BT"/>
        <family val="2"/>
      </rPr>
      <t>h</t>
    </r>
    <r>
      <rPr>
        <vertAlign val="subscript"/>
        <sz val="10"/>
        <rFont val="Swis721 LtCn BT"/>
        <family val="2"/>
      </rPr>
      <t>0</t>
    </r>
    <r>
      <rPr>
        <sz val="10"/>
        <rFont val="Swis721 LtCn BT"/>
        <family val="2"/>
      </rPr>
      <t>=(</t>
    </r>
    <r>
      <rPr>
        <sz val="10"/>
        <rFont val="方正姚体"/>
        <family val="0"/>
      </rPr>
      <t>板厚</t>
    </r>
    <r>
      <rPr>
        <sz val="10"/>
        <rFont val="Swis721 LtCn BT"/>
        <family val="2"/>
      </rPr>
      <t>-20mm)</t>
    </r>
    <r>
      <rPr>
        <sz val="10"/>
        <rFont val="方正姚体"/>
        <family val="0"/>
      </rPr>
      <t>。</t>
    </r>
    <r>
      <rPr>
        <sz val="10"/>
        <rFont val="Swis721 LtCn BT"/>
        <family val="2"/>
      </rPr>
      <t xml:space="preserve">                                                                        </t>
    </r>
  </si>
  <si>
    <r>
      <t xml:space="preserve">        3、本表不适用于可变荷载大于4kN/m</t>
    </r>
    <r>
      <rPr>
        <vertAlign val="superscript"/>
        <sz val="10"/>
        <rFont val="方正姚体"/>
        <family val="0"/>
      </rPr>
      <t>2</t>
    </r>
    <r>
      <rPr>
        <sz val="10"/>
        <rFont val="方正姚体"/>
        <family val="0"/>
      </rPr>
      <t>的房屋现浇板计算。       4、对于长边与短边长度之比大于2.0，但小于3.0的板，本表仍按短边方向受力的单向板计算，用户应手算复核使长边方向的配筋率满足最小配筋率要求。</t>
    </r>
  </si>
  <si>
    <t>1B13</t>
  </si>
  <si>
    <t>1B14</t>
  </si>
  <si>
    <t>1B15</t>
  </si>
  <si>
    <t>1B16</t>
  </si>
  <si>
    <t>1B17</t>
  </si>
  <si>
    <t>1B18</t>
  </si>
  <si>
    <t>1B19</t>
  </si>
  <si>
    <t>1B20</t>
  </si>
  <si>
    <t>1B21</t>
  </si>
  <si>
    <t>1B22</t>
  </si>
  <si>
    <t>1B23</t>
  </si>
  <si>
    <t>1B24</t>
  </si>
  <si>
    <t>1B25</t>
  </si>
  <si>
    <t>1B26</t>
  </si>
  <si>
    <t>1B27</t>
  </si>
  <si>
    <t>1B28</t>
  </si>
  <si>
    <t>1B29</t>
  </si>
  <si>
    <t>1B30</t>
  </si>
  <si>
    <t>1B31</t>
  </si>
  <si>
    <t>1B32</t>
  </si>
  <si>
    <t>1B33</t>
  </si>
  <si>
    <r>
      <t xml:space="preserve">                                       </t>
    </r>
    <r>
      <rPr>
        <sz val="16"/>
        <rFont val="方正姚体"/>
        <family val="0"/>
      </rPr>
      <t>现浇板计算用表</t>
    </r>
    <r>
      <rPr>
        <sz val="16"/>
        <rFont val="Times New Roman"/>
        <family val="1"/>
      </rPr>
      <t>(2003</t>
    </r>
    <r>
      <rPr>
        <sz val="16"/>
        <rFont val="方正姚体"/>
        <family val="0"/>
      </rPr>
      <t>新规范版</t>
    </r>
    <r>
      <rPr>
        <sz val="16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</si>
</sst>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/d\ h:mm\ AM/PM"/>
    <numFmt numFmtId="185" formatCode="0.00_ "/>
    <numFmt numFmtId="186" formatCode="0.000_ "/>
    <numFmt numFmtId="187" formatCode="0.0000_);[Red]\(0.0000\)"/>
    <numFmt numFmtId="188" formatCode="0.0000_ "/>
    <numFmt numFmtId="189" formatCode="#\ ?/8"/>
    <numFmt numFmtId="190" formatCode="000000"/>
    <numFmt numFmtId="191" formatCode="0_ "/>
  </numFmts>
  <fonts count="35">
    <font>
      <sz val="12"/>
      <name val="宋体"/>
      <family val="0"/>
    </font>
    <font>
      <sz val="16"/>
      <name val="方正姚体"/>
      <family val="0"/>
    </font>
    <font>
      <sz val="9"/>
      <name val="宋体"/>
      <family val="0"/>
    </font>
    <font>
      <sz val="12"/>
      <name val="方正姚体"/>
      <family val="0"/>
    </font>
    <font>
      <sz val="12"/>
      <name val="Italic"/>
      <family val="0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宋体"/>
      <family val="0"/>
    </font>
    <font>
      <vertAlign val="superscript"/>
      <sz val="12"/>
      <name val="宋体"/>
      <family val="0"/>
    </font>
    <font>
      <sz val="12"/>
      <name val="Swis721 LtCn BT"/>
      <family val="2"/>
    </font>
    <font>
      <sz val="10"/>
      <name val="方正姚体"/>
      <family val="0"/>
    </font>
    <font>
      <sz val="12"/>
      <name val="Franklin Gothic Medium"/>
      <family val="2"/>
    </font>
    <font>
      <sz val="12"/>
      <color indexed="17"/>
      <name val="Franklin Gothic Medium"/>
      <family val="2"/>
    </font>
    <font>
      <sz val="12"/>
      <color indexed="12"/>
      <name val="Franklin Gothic Medium"/>
      <family val="2"/>
    </font>
    <font>
      <sz val="12"/>
      <color indexed="61"/>
      <name val="Franklin Gothic Medium"/>
      <family val="2"/>
    </font>
    <font>
      <sz val="12"/>
      <color indexed="10"/>
      <name val="Franklin Gothic Medium"/>
      <family val="2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Swis721 LtCn BT"/>
      <family val="2"/>
    </font>
    <font>
      <vertAlign val="subscript"/>
      <sz val="10"/>
      <name val="Swis721 LtCn BT"/>
      <family val="2"/>
    </font>
    <font>
      <b/>
      <sz val="12"/>
      <name val="宋体"/>
      <family val="0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Italic"/>
      <family val="0"/>
    </font>
    <font>
      <b/>
      <vertAlign val="subscript"/>
      <sz val="12"/>
      <name val="Italic"/>
      <family val="0"/>
    </font>
    <font>
      <b/>
      <sz val="10"/>
      <name val="黑体"/>
      <family val="0"/>
    </font>
    <font>
      <sz val="10"/>
      <name val="黑体"/>
      <family val="0"/>
    </font>
    <font>
      <sz val="11"/>
      <name val="方正姚体"/>
      <family val="0"/>
    </font>
    <font>
      <sz val="6"/>
      <color indexed="22"/>
      <name val="Swis721 LtCn BT"/>
      <family val="2"/>
    </font>
    <font>
      <sz val="9"/>
      <name val="Swis721 LtCn BT"/>
      <family val="2"/>
    </font>
    <font>
      <sz val="11"/>
      <name val="Swis721 LtCn BT"/>
      <family val="2"/>
    </font>
    <font>
      <sz val="11"/>
      <name val="Italic"/>
      <family val="0"/>
    </font>
    <font>
      <vertAlign val="superscript"/>
      <sz val="10"/>
      <name val="方正姚体"/>
      <family val="0"/>
    </font>
    <font>
      <b/>
      <sz val="8"/>
      <name val="宋体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85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5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5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185" fontId="9" fillId="0" borderId="7" xfId="0" applyNumberFormat="1" applyFont="1" applyFill="1" applyBorder="1" applyAlignment="1" applyProtection="1">
      <alignment horizontal="center" vertical="center"/>
      <protection locked="0"/>
    </xf>
    <xf numFmtId="185" fontId="9" fillId="0" borderId="8" xfId="0" applyNumberFormat="1" applyFont="1" applyFill="1" applyBorder="1" applyAlignment="1" applyProtection="1">
      <alignment horizontal="center" vertical="center"/>
      <protection locked="0"/>
    </xf>
    <xf numFmtId="185" fontId="9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/>
      <protection locked="0"/>
    </xf>
    <xf numFmtId="185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187" fontId="13" fillId="2" borderId="0" xfId="0" applyNumberFormat="1" applyFont="1" applyFill="1" applyBorder="1" applyAlignment="1" applyProtection="1">
      <alignment horizontal="center" vertical="center"/>
      <protection locked="0"/>
    </xf>
    <xf numFmtId="185" fontId="14" fillId="2" borderId="0" xfId="0" applyNumberFormat="1" applyFont="1" applyFill="1" applyBorder="1" applyAlignment="1" applyProtection="1">
      <alignment horizontal="center" vertical="center"/>
      <protection locked="0"/>
    </xf>
    <xf numFmtId="188" fontId="13" fillId="2" borderId="0" xfId="0" applyNumberFormat="1" applyFont="1" applyFill="1" applyBorder="1" applyAlignment="1" applyProtection="1">
      <alignment horizontal="center" vertical="center"/>
      <protection locked="0"/>
    </xf>
    <xf numFmtId="186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 vertical="center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4" fillId="3" borderId="14" xfId="0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85" fontId="21" fillId="0" borderId="1" xfId="0" applyNumberFormat="1" applyFont="1" applyBorder="1" applyAlignment="1" applyProtection="1">
      <alignment horizontal="center" vertical="center"/>
      <protection hidden="1"/>
    </xf>
    <xf numFmtId="0" fontId="21" fillId="0" borderId="1" xfId="0" applyNumberFormat="1" applyFont="1" applyBorder="1" applyAlignment="1" applyProtection="1">
      <alignment horizontal="center" vertical="center"/>
      <protection hidden="1"/>
    </xf>
    <xf numFmtId="185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1" xfId="0" applyNumberFormat="1" applyFont="1" applyBorder="1" applyAlignment="1" applyProtection="1">
      <alignment horizontal="center" vertical="center"/>
      <protection hidden="1"/>
    </xf>
    <xf numFmtId="186" fontId="16" fillId="0" borderId="0" xfId="0" applyNumberFormat="1" applyFont="1" applyAlignment="1">
      <alignment horizontal="center" vertical="center"/>
    </xf>
    <xf numFmtId="186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/>
    </xf>
    <xf numFmtId="0" fontId="21" fillId="0" borderId="17" xfId="0" applyNumberFormat="1" applyFont="1" applyBorder="1" applyAlignment="1" applyProtection="1">
      <alignment horizontal="center" vertical="center"/>
      <protection hidden="1"/>
    </xf>
    <xf numFmtId="0" fontId="23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8" fillId="3" borderId="12" xfId="0" applyFont="1" applyFill="1" applyBorder="1" applyAlignment="1" applyProtection="1">
      <alignment horizontal="center" vertical="center" wrapText="1"/>
      <protection hidden="1"/>
    </xf>
    <xf numFmtId="0" fontId="9" fillId="4" borderId="5" xfId="0" applyNumberFormat="1" applyFont="1" applyFill="1" applyBorder="1" applyAlignment="1" applyProtection="1">
      <alignment horizontal="center" vertical="center"/>
      <protection locked="0"/>
    </xf>
    <xf numFmtId="185" fontId="9" fillId="4" borderId="8" xfId="0" applyNumberFormat="1" applyFont="1" applyFill="1" applyBorder="1" applyAlignment="1" applyProtection="1">
      <alignment horizontal="center" vertical="center"/>
      <protection locked="0"/>
    </xf>
    <xf numFmtId="185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191" fontId="30" fillId="4" borderId="8" xfId="0" applyNumberFormat="1" applyFont="1" applyFill="1" applyBorder="1" applyAlignment="1" applyProtection="1">
      <alignment horizontal="center" vertical="center"/>
      <protection hidden="1"/>
    </xf>
    <xf numFmtId="191" fontId="30" fillId="4" borderId="19" xfId="0" applyNumberFormat="1" applyFont="1" applyFill="1" applyBorder="1" applyAlignment="1" applyProtection="1">
      <alignment horizontal="center" vertical="center"/>
      <protection hidden="1"/>
    </xf>
    <xf numFmtId="185" fontId="31" fillId="4" borderId="20" xfId="0" applyNumberFormat="1" applyFont="1" applyFill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32" fillId="3" borderId="11" xfId="0" applyFont="1" applyFill="1" applyBorder="1" applyAlignment="1" applyProtection="1">
      <alignment horizontal="center" vertical="center" wrapText="1"/>
      <protection hidden="1"/>
    </xf>
    <xf numFmtId="185" fontId="31" fillId="0" borderId="21" xfId="0" applyNumberFormat="1" applyFont="1" applyFill="1" applyBorder="1" applyAlignment="1" applyProtection="1">
      <alignment horizontal="center" vertical="center"/>
      <protection hidden="1"/>
    </xf>
    <xf numFmtId="191" fontId="30" fillId="0" borderId="10" xfId="0" applyNumberFormat="1" applyFont="1" applyFill="1" applyBorder="1" applyAlignment="1" applyProtection="1">
      <alignment horizontal="center" vertical="center"/>
      <protection hidden="1"/>
    </xf>
    <xf numFmtId="191" fontId="30" fillId="0" borderId="22" xfId="0" applyNumberFormat="1" applyFont="1" applyFill="1" applyBorder="1" applyAlignment="1" applyProtection="1">
      <alignment horizontal="center" vertical="center"/>
      <protection hidden="1"/>
    </xf>
    <xf numFmtId="185" fontId="31" fillId="0" borderId="20" xfId="0" applyNumberFormat="1" applyFont="1" applyFill="1" applyBorder="1" applyAlignment="1" applyProtection="1">
      <alignment horizontal="center" vertical="center"/>
      <protection hidden="1"/>
    </xf>
    <xf numFmtId="191" fontId="30" fillId="0" borderId="8" xfId="0" applyNumberFormat="1" applyFont="1" applyFill="1" applyBorder="1" applyAlignment="1" applyProtection="1">
      <alignment horizontal="center" vertical="center"/>
      <protection hidden="1"/>
    </xf>
    <xf numFmtId="191" fontId="30" fillId="0" borderId="19" xfId="0" applyNumberFormat="1" applyFont="1" applyFill="1" applyBorder="1" applyAlignment="1" applyProtection="1">
      <alignment horizontal="center" vertical="center"/>
      <protection hidden="1"/>
    </xf>
    <xf numFmtId="185" fontId="31" fillId="0" borderId="23" xfId="0" applyNumberFormat="1" applyFont="1" applyFill="1" applyBorder="1" applyAlignment="1" applyProtection="1">
      <alignment horizontal="center" vertical="center"/>
      <protection hidden="1"/>
    </xf>
    <xf numFmtId="191" fontId="30" fillId="0" borderId="9" xfId="0" applyNumberFormat="1" applyFont="1" applyFill="1" applyBorder="1" applyAlignment="1" applyProtection="1">
      <alignment horizontal="center" vertical="center"/>
      <protection hidden="1"/>
    </xf>
    <xf numFmtId="191" fontId="30" fillId="0" borderId="24" xfId="0" applyNumberFormat="1" applyFont="1" applyFill="1" applyBorder="1" applyAlignment="1" applyProtection="1">
      <alignment horizontal="center" vertical="center"/>
      <protection hidden="1"/>
    </xf>
    <xf numFmtId="0" fontId="10" fillId="0" borderId="25" xfId="0" applyFont="1" applyFill="1" applyBorder="1" applyAlignment="1" applyProtection="1">
      <alignment horizontal="right"/>
      <protection hidden="1"/>
    </xf>
    <xf numFmtId="0" fontId="29" fillId="0" borderId="0" xfId="0" applyFont="1" applyFill="1" applyBorder="1" applyAlignment="1" applyProtection="1">
      <alignment horizontal="right" vertical="top"/>
      <protection hidden="1"/>
    </xf>
    <xf numFmtId="185" fontId="31" fillId="0" borderId="13" xfId="0" applyNumberFormat="1" applyFont="1" applyFill="1" applyBorder="1" applyAlignment="1" applyProtection="1">
      <alignment horizontal="center" vertical="center"/>
      <protection hidden="1"/>
    </xf>
    <xf numFmtId="186" fontId="31" fillId="0" borderId="7" xfId="0" applyNumberFormat="1" applyFont="1" applyFill="1" applyBorder="1" applyAlignment="1" applyProtection="1">
      <alignment horizontal="center" vertical="center"/>
      <protection hidden="1"/>
    </xf>
    <xf numFmtId="187" fontId="31" fillId="0" borderId="26" xfId="0" applyNumberFormat="1" applyFont="1" applyFill="1" applyBorder="1" applyAlignment="1" applyProtection="1">
      <alignment horizontal="center" vertical="center"/>
      <protection hidden="1"/>
    </xf>
    <xf numFmtId="185" fontId="31" fillId="0" borderId="3" xfId="0" applyNumberFormat="1" applyFont="1" applyFill="1" applyBorder="1" applyAlignment="1" applyProtection="1">
      <alignment horizontal="center" vertical="center"/>
      <protection hidden="1"/>
    </xf>
    <xf numFmtId="0" fontId="31" fillId="0" borderId="21" xfId="0" applyNumberFormat="1" applyFont="1" applyFill="1" applyBorder="1" applyAlignment="1" applyProtection="1">
      <alignment horizontal="center" vertical="center"/>
      <protection hidden="1"/>
    </xf>
    <xf numFmtId="188" fontId="31" fillId="0" borderId="10" xfId="0" applyNumberFormat="1" applyFont="1" applyFill="1" applyBorder="1" applyAlignment="1" applyProtection="1">
      <alignment horizontal="center" vertical="center"/>
      <protection hidden="1"/>
    </xf>
    <xf numFmtId="0" fontId="31" fillId="0" borderId="21" xfId="0" applyFont="1" applyFill="1" applyBorder="1" applyAlignment="1" applyProtection="1">
      <alignment horizontal="center" vertical="center"/>
      <protection hidden="1"/>
    </xf>
    <xf numFmtId="188" fontId="31" fillId="0" borderId="7" xfId="0" applyNumberFormat="1" applyFont="1" applyFill="1" applyBorder="1" applyAlignment="1" applyProtection="1">
      <alignment horizontal="center" vertical="center"/>
      <protection hidden="1"/>
    </xf>
    <xf numFmtId="186" fontId="31" fillId="0" borderId="12" xfId="0" applyNumberFormat="1" applyFont="1" applyFill="1" applyBorder="1" applyAlignment="1" applyProtection="1">
      <alignment horizontal="center" vertical="center"/>
      <protection hidden="1"/>
    </xf>
    <xf numFmtId="186" fontId="31" fillId="0" borderId="8" xfId="0" applyNumberFormat="1" applyFont="1" applyFill="1" applyBorder="1" applyAlignment="1" applyProtection="1">
      <alignment horizontal="center" vertical="center"/>
      <protection hidden="1"/>
    </xf>
    <xf numFmtId="187" fontId="31" fillId="0" borderId="27" xfId="0" applyNumberFormat="1" applyFont="1" applyFill="1" applyBorder="1" applyAlignment="1" applyProtection="1">
      <alignment horizontal="center" vertical="center"/>
      <protection hidden="1"/>
    </xf>
    <xf numFmtId="185" fontId="31" fillId="0" borderId="1" xfId="0" applyNumberFormat="1" applyFont="1" applyFill="1" applyBorder="1" applyAlignment="1" applyProtection="1">
      <alignment horizontal="center" vertical="center"/>
      <protection hidden="1"/>
    </xf>
    <xf numFmtId="0" fontId="31" fillId="0" borderId="20" xfId="0" applyNumberFormat="1" applyFont="1" applyFill="1" applyBorder="1" applyAlignment="1" applyProtection="1">
      <alignment horizontal="center" vertical="center"/>
      <protection hidden="1"/>
    </xf>
    <xf numFmtId="188" fontId="31" fillId="0" borderId="8" xfId="0" applyNumberFormat="1" applyFont="1" applyFill="1" applyBorder="1" applyAlignment="1" applyProtection="1">
      <alignment horizontal="center" vertical="center"/>
      <protection hidden="1"/>
    </xf>
    <xf numFmtId="0" fontId="31" fillId="0" borderId="20" xfId="0" applyFont="1" applyFill="1" applyBorder="1" applyAlignment="1" applyProtection="1">
      <alignment horizontal="center" vertical="center"/>
      <protection hidden="1"/>
    </xf>
    <xf numFmtId="186" fontId="31" fillId="0" borderId="1" xfId="0" applyNumberFormat="1" applyFont="1" applyFill="1" applyBorder="1" applyAlignment="1" applyProtection="1">
      <alignment horizontal="center" vertical="center"/>
      <protection hidden="1"/>
    </xf>
    <xf numFmtId="186" fontId="31" fillId="4" borderId="8" xfId="0" applyNumberFormat="1" applyFont="1" applyFill="1" applyBorder="1" applyAlignment="1" applyProtection="1">
      <alignment horizontal="center" vertical="center"/>
      <protection hidden="1"/>
    </xf>
    <xf numFmtId="187" fontId="31" fillId="4" borderId="27" xfId="0" applyNumberFormat="1" applyFont="1" applyFill="1" applyBorder="1" applyAlignment="1" applyProtection="1">
      <alignment horizontal="center" vertical="center"/>
      <protection hidden="1"/>
    </xf>
    <xf numFmtId="185" fontId="31" fillId="4" borderId="1" xfId="0" applyNumberFormat="1" applyFont="1" applyFill="1" applyBorder="1" applyAlignment="1" applyProtection="1">
      <alignment horizontal="center" vertical="center"/>
      <protection hidden="1"/>
    </xf>
    <xf numFmtId="0" fontId="31" fillId="4" borderId="20" xfId="0" applyNumberFormat="1" applyFont="1" applyFill="1" applyBorder="1" applyAlignment="1" applyProtection="1">
      <alignment horizontal="center" vertical="center"/>
      <protection hidden="1"/>
    </xf>
    <xf numFmtId="188" fontId="31" fillId="4" borderId="8" xfId="0" applyNumberFormat="1" applyFont="1" applyFill="1" applyBorder="1" applyAlignment="1" applyProtection="1">
      <alignment horizontal="center" vertical="center"/>
      <protection hidden="1"/>
    </xf>
    <xf numFmtId="0" fontId="31" fillId="4" borderId="20" xfId="0" applyFont="1" applyFill="1" applyBorder="1" applyAlignment="1" applyProtection="1">
      <alignment horizontal="center" vertical="center"/>
      <protection hidden="1"/>
    </xf>
    <xf numFmtId="186" fontId="31" fillId="4" borderId="1" xfId="0" applyNumberFormat="1" applyFont="1" applyFill="1" applyBorder="1" applyAlignment="1" applyProtection="1">
      <alignment horizontal="center" vertical="center"/>
      <protection hidden="1"/>
    </xf>
    <xf numFmtId="186" fontId="31" fillId="0" borderId="9" xfId="0" applyNumberFormat="1" applyFont="1" applyFill="1" applyBorder="1" applyAlignment="1" applyProtection="1">
      <alignment horizontal="center" vertical="center"/>
      <protection hidden="1"/>
    </xf>
    <xf numFmtId="187" fontId="31" fillId="0" borderId="28" xfId="0" applyNumberFormat="1" applyFont="1" applyFill="1" applyBorder="1" applyAlignment="1" applyProtection="1">
      <alignment horizontal="center" vertical="center"/>
      <protection hidden="1"/>
    </xf>
    <xf numFmtId="185" fontId="31" fillId="0" borderId="2" xfId="0" applyNumberFormat="1" applyFont="1" applyFill="1" applyBorder="1" applyAlignment="1" applyProtection="1">
      <alignment horizontal="center" vertical="center"/>
      <protection hidden="1"/>
    </xf>
    <xf numFmtId="0" fontId="31" fillId="0" borderId="23" xfId="0" applyNumberFormat="1" applyFont="1" applyFill="1" applyBorder="1" applyAlignment="1" applyProtection="1">
      <alignment horizontal="center" vertical="center"/>
      <protection hidden="1"/>
    </xf>
    <xf numFmtId="188" fontId="31" fillId="0" borderId="9" xfId="0" applyNumberFormat="1" applyFont="1" applyFill="1" applyBorder="1" applyAlignment="1" applyProtection="1">
      <alignment horizontal="center" vertical="center"/>
      <protection hidden="1"/>
    </xf>
    <xf numFmtId="0" fontId="31" fillId="0" borderId="23" xfId="0" applyFont="1" applyFill="1" applyBorder="1" applyAlignment="1" applyProtection="1">
      <alignment horizontal="center" vertical="center"/>
      <protection hidden="1"/>
    </xf>
    <xf numFmtId="186" fontId="31" fillId="0" borderId="2" xfId="0" applyNumberFormat="1" applyFont="1" applyFill="1" applyBorder="1" applyAlignment="1" applyProtection="1">
      <alignment horizontal="center" vertical="center"/>
      <protection hidden="1"/>
    </xf>
    <xf numFmtId="185" fontId="10" fillId="0" borderId="0" xfId="0" applyNumberFormat="1" applyFont="1" applyFill="1" applyBorder="1" applyAlignment="1" applyProtection="1">
      <alignment horizontal="left" vertical="center" wrapText="1"/>
      <protection hidden="1"/>
    </xf>
    <xf numFmtId="14" fontId="19" fillId="0" borderId="25" xfId="0" applyNumberFormat="1" applyFont="1" applyFill="1" applyBorder="1" applyAlignment="1" applyProtection="1">
      <alignment horizontal="right"/>
      <protection hidden="1"/>
    </xf>
    <xf numFmtId="0" fontId="22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 applyProtection="1">
      <alignment horizontal="left"/>
      <protection locked="0"/>
    </xf>
    <xf numFmtId="185" fontId="10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HQ968"/>
  <sheetViews>
    <sheetView showGridLines="0" showRowColHeaders="0" showZeros="0" tabSelected="1" showOutlineSymbols="0" zoomScale="90" zoomScaleNormal="9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2:U2"/>
    </sheetView>
  </sheetViews>
  <sheetFormatPr defaultColWidth="9.00390625" defaultRowHeight="14.25"/>
  <cols>
    <col min="1" max="1" width="3.125" style="26" customWidth="1"/>
    <col min="2" max="2" width="5.625" style="26" customWidth="1"/>
    <col min="3" max="3" width="4.125" style="26" customWidth="1"/>
    <col min="4" max="5" width="5.50390625" style="26" customWidth="1"/>
    <col min="6" max="6" width="4.50390625" style="26" customWidth="1"/>
    <col min="7" max="8" width="5.625" style="26" customWidth="1"/>
    <col min="9" max="9" width="5.50390625" style="26" customWidth="1"/>
    <col min="10" max="10" width="6.625" style="26" customWidth="1"/>
    <col min="11" max="11" width="7.125" style="26" customWidth="1"/>
    <col min="12" max="12" width="6.625" style="26" customWidth="1"/>
    <col min="13" max="13" width="7.125" style="26" customWidth="1"/>
    <col min="14" max="14" width="9.125" style="26" customWidth="1"/>
    <col min="15" max="15" width="6.625" style="26" customWidth="1"/>
    <col min="16" max="16" width="7.00390625" style="26" customWidth="1"/>
    <col min="17" max="17" width="9.125" style="26" customWidth="1"/>
    <col min="18" max="18" width="6.75390625" style="26" customWidth="1"/>
    <col min="19" max="19" width="6.125" style="26" customWidth="1"/>
    <col min="20" max="20" width="7.125" style="26" customWidth="1"/>
    <col min="21" max="21" width="9.125" style="26" customWidth="1"/>
    <col min="22" max="22" width="6.75390625" style="26" customWidth="1"/>
    <col min="23" max="23" width="6.125" style="26" customWidth="1"/>
    <col min="24" max="24" width="7.125" style="26" customWidth="1"/>
    <col min="25" max="25" width="9.125" style="26" customWidth="1"/>
    <col min="26" max="27" width="6.625" style="26" customWidth="1"/>
    <col min="28" max="16384" width="9.00390625" style="26" customWidth="1"/>
  </cols>
  <sheetData>
    <row r="1" ht="14.25"/>
    <row r="2" spans="2:27" s="16" customFormat="1" ht="24.75" customHeight="1">
      <c r="B2" s="113" t="s">
        <v>90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79" t="s">
        <v>37</v>
      </c>
      <c r="W2" s="114" t="s">
        <v>52</v>
      </c>
      <c r="X2" s="114"/>
      <c r="Y2" s="114"/>
      <c r="Z2" s="112">
        <v>37112</v>
      </c>
      <c r="AA2" s="112"/>
    </row>
    <row r="3" spans="2:27" s="17" customFormat="1" ht="29.25" customHeight="1">
      <c r="B3" s="27" t="s">
        <v>0</v>
      </c>
      <c r="C3" s="28" t="s">
        <v>32</v>
      </c>
      <c r="D3" s="29" t="s">
        <v>1</v>
      </c>
      <c r="E3" s="30" t="s">
        <v>2</v>
      </c>
      <c r="F3" s="57" t="s">
        <v>48</v>
      </c>
      <c r="G3" s="69" t="s">
        <v>53</v>
      </c>
      <c r="H3" s="69" t="s">
        <v>54</v>
      </c>
      <c r="I3" s="31" t="s">
        <v>3</v>
      </c>
      <c r="J3" s="29" t="s">
        <v>4</v>
      </c>
      <c r="K3" s="31" t="s">
        <v>5</v>
      </c>
      <c r="L3" s="32" t="s">
        <v>6</v>
      </c>
      <c r="M3" s="30" t="s">
        <v>7</v>
      </c>
      <c r="N3" s="33" t="s">
        <v>36</v>
      </c>
      <c r="O3" s="29" t="s">
        <v>9</v>
      </c>
      <c r="P3" s="30" t="s">
        <v>10</v>
      </c>
      <c r="Q3" s="33" t="s">
        <v>8</v>
      </c>
      <c r="R3" s="29" t="s">
        <v>11</v>
      </c>
      <c r="S3" s="30" t="s">
        <v>12</v>
      </c>
      <c r="T3" s="30" t="s">
        <v>13</v>
      </c>
      <c r="U3" s="33" t="s">
        <v>8</v>
      </c>
      <c r="V3" s="29" t="s">
        <v>14</v>
      </c>
      <c r="W3" s="30" t="s">
        <v>15</v>
      </c>
      <c r="X3" s="30" t="s">
        <v>16</v>
      </c>
      <c r="Y3" s="33" t="s">
        <v>33</v>
      </c>
      <c r="Z3" s="36" t="s">
        <v>50</v>
      </c>
      <c r="AA3" s="37" t="s">
        <v>51</v>
      </c>
    </row>
    <row r="4" spans="2:27" s="18" customFormat="1" ht="15">
      <c r="B4" s="34" t="s">
        <v>55</v>
      </c>
      <c r="C4" s="10">
        <v>100</v>
      </c>
      <c r="D4" s="13">
        <v>2.1</v>
      </c>
      <c r="E4" s="8">
        <v>3.3</v>
      </c>
      <c r="F4" s="9">
        <v>3</v>
      </c>
      <c r="G4" s="65">
        <v>4.85</v>
      </c>
      <c r="H4" s="65">
        <v>3.5</v>
      </c>
      <c r="I4" s="81">
        <f>IF(G4&lt;2.8*H4,1.2*G4+H4*IF(H4&gt;4,1.4,1.4),1.35*G4+H4*IF(H4&gt;4,1.3*0.7,1.4*0.7))</f>
        <v>10.719999999999999</v>
      </c>
      <c r="J4" s="82">
        <f aca="true" t="shared" si="0" ref="J4:J37">IF(AA$38&lt;&gt;"By 2707",0,IF(E4=0,0,IF(D4/E4&gt;=0.5,D4/E4,"D3")))</f>
        <v>0.6363636363636365</v>
      </c>
      <c r="K4" s="70">
        <f>IF(E4=0,0,I4*D4*D4)</f>
        <v>47.2752</v>
      </c>
      <c r="L4" s="83">
        <f>IF(E4=0,0,VLOOKUP(IF(J4&gt;1,J4,INT(J4*100)/100),Sheet2!$A$2:$F$58,3,FALSE))</f>
        <v>0.08296</v>
      </c>
      <c r="M4" s="84">
        <f>K4*L4</f>
        <v>3.921950592</v>
      </c>
      <c r="N4" s="85" t="str">
        <f>IF(AND(C4&lt;&gt;80,C4&lt;&gt;90,C4&lt;&gt;100,C4&lt;&gt;110,C4&lt;&gt;120,C4&lt;&gt;130,C4&lt;&gt;140,C4&lt;&gt;150,C4&lt;&gt;160),0,IF(C4=0,0,VLOOKUP((C4/10)&amp;(M4/100),Sheet4!A$1:F$239,6,TRUE)))</f>
        <v>8@180</v>
      </c>
      <c r="O4" s="86">
        <f>IF(E4=0,0,MAX(VLOOKUP(IF(J4&gt;1,J4,INT(J4*100)/100),Sheet2!$A$2:$F$58,4),VLOOKUP(IF(J4&gt;1,J4,0.01+INT(J4*100)/100),Sheet2!$A$2:$F$58,4)))</f>
        <v>0.04328</v>
      </c>
      <c r="P4" s="84">
        <f>O4*K4</f>
        <v>2.046070656</v>
      </c>
      <c r="Q4" s="87" t="str">
        <f>IF(AND(C4&lt;&gt;80,C4&lt;&gt;90,C4&lt;&gt;100,C4&lt;&gt;110,C4&lt;&gt;120,C4&lt;&gt;130,C4&lt;&gt;140,C4&lt;&gt;150,C4&lt;&gt;160),0,IF(C4=0,0,INDEX(Sheet5!$A$1:$F$242,MATCH(VLOOKUP((C4/10)&amp;(P4/100),Sheet5!A$1:F$242,1,TRUE),Sheet5!$A$1:$A$242,0)+1,6)))</f>
        <v>8@180</v>
      </c>
      <c r="R4" s="88">
        <f>IF(F4=0,0,IF(VLOOKUP(F4&amp;(IF(J4&gt;1,0.5,INT((J4*100)/5)*5/100)),Sheet3!$A$3:$E$461,4,FALSE),VLOOKUP(IF(J4&gt;1,J4,INT(J4*100)/100),Sheet2!$A$2:$F$58,5),0))</f>
        <v>0.07768</v>
      </c>
      <c r="S4" s="89">
        <f>IF(R4=0,0,IF(D4/E4&lt;0.5,1,IF(D4/E4=1,VLOOKUP(F4&amp;(IF(J4&gt;1,0.5,INT(J4*100)/100)),Sheet3!$A$3:$E$461,4,FALSE),MAX(VLOOKUP(F4&amp;(IF(J4&gt;1,0.5,INT(J4*100)/100)),Sheet3!$A$3:$E$461,4,FALSE),VLOOKUP(F4&amp;(IF(J4&gt;1,0.5,0.01+INT(J4*100)/100)),Sheet3!$A$3:$E$461,4,FALSE)))))</f>
        <v>1.3744</v>
      </c>
      <c r="T4" s="84">
        <f>R4*S4*K4</f>
        <v>5.0472607094784</v>
      </c>
      <c r="U4" s="87" t="str">
        <f>IF(AND(C4&lt;&gt;80,C4&lt;&gt;90,C4&lt;&gt;100,C4&lt;&gt;110,C4&lt;&gt;120,C4&lt;&gt;130,C4&lt;&gt;140,C4&lt;&gt;150,C4&lt;&gt;160),0,IF(C4=0,0,VLOOKUP((C4/10)&amp;(IF(C4=80,IF(T4&lt;3,3,T4),IF(T4&lt;3.5,3.5,T4))/100),Sheet4!A$2:F$239,6,TRUE)))</f>
        <v>8@150</v>
      </c>
      <c r="V4" s="86">
        <f>IF(F4=0,0,IF(VLOOKUP(F4&amp;(IF(J4&gt;1,0.5,INT((J4*100)/5)*5/100)),Sheet3!$A$3:$E$461,5,FALSE),MAX(VLOOKUP(IF(J4&gt;1,J4,0.01+INT(J4*100)/100),Sheet2!$A$2:$F$58,6),VLOOKUP(IF(J4&gt;1,J4,INT(J4*100)/100),Sheet2!$A$2:$F$58,6)),0))</f>
        <v>0.0571</v>
      </c>
      <c r="W4" s="89">
        <f>IF(V4=0,0,IF(D4/E4&lt;0.5,1,IF(D4/E4=1,VLOOKUP(F4&amp;(IF(J4&gt;1,0.5,INT(J4*100)/100)),Sheet3!$A$3:$E$461,5,FALSE),MAX(VLOOKUP(F4&amp;(IF(J4&gt;1,0.5,INT(J4*100)/100)),Sheet3!$A$3:$E$461,5,FALSE),VLOOKUP(F4&amp;(IF(J4&gt;1,0.5,0.01+INT(J4*100)/100)),Sheet3!$A$3:$E$461,5,FALSE)))))</f>
        <v>1.364</v>
      </c>
      <c r="X4" s="84">
        <f>V4*W4*K4</f>
        <v>3.68200058688</v>
      </c>
      <c r="Y4" s="87" t="str">
        <f>IF(RIGHT(B4,1)&lt;&gt;"-",IF(AND(C4&lt;&gt;80,C4&lt;&gt;90,C4&lt;&gt;100,C4&lt;&gt;110,C4&lt;&gt;120,C4&lt;&gt;130,C4&lt;&gt;140,C4&lt;&gt;150,C4&lt;&gt;160),0,IF(C4=0,0,VLOOKUP((C4/10)&amp;(IF(C4=80,IF(X4&lt;3,3,X4),IF(X4&lt;3.5,3.5,X4))/100),Sheet4!A$2:F$239,6,TRUE))),IF(AND(C4&lt;&gt;80,C4&lt;&gt;90,C4&lt;&gt;100,C4&lt;&gt;110,C4&lt;&gt;120,C4&lt;&gt;130,C4&lt;&gt;140,C4&lt;&gt;150,C4&lt;&gt;160),0,IF(C4=0,0,INDEX(Sheet5!$A$1:$F$242,MATCH(VLOOKUP((C4/10)&amp;(IF(C4=80,IF(X4&lt;2.5,2.5,X4),IF(X4&lt;3,3,X4))/100),Sheet5!A$1:F$242,1,TRUE),Sheet5!$A$1:$A$242,0)+1,6))))</f>
        <v>8@180</v>
      </c>
      <c r="Z4" s="71">
        <f>IF(E4=0,0,1/(IF(E4=0,0,(IF(E4=0,0,VLOOKUP(IF(J4&gt;1,J4,INT(J4*100)/100),Sheet2!$A$2:$F$58,2,FALSE))*I4*D4*D4*D4*12*(1-0.8*0.8)/(25500000*(C4/1000)*(C4/1000)*(C4/1000))))))</f>
        <v>7212.167108955372</v>
      </c>
      <c r="AA4" s="72">
        <f>IF(E4=0,0,1/(IF(E4=0,0,IF(J4&gt;=1,VLOOKUP(F4&amp;(IF(J4&gt;1,1,(INT(J4*100))/100)),Sheet3!$A$3:$G$461,7,FALSE),MAX((VLOOKUP(F4&amp;(IF(J4&gt;1,1,(INT(J4*100))/100)),Sheet3!$A$3:$G$461,7,FALSE)),VLOOKUP(F4&amp;(IF(J4&gt;1,1,(INT(J4*100))/100))+0.01,Sheet3!$A$3:$G$461,7,FALSE))))*(1/Z4)))</f>
        <v>14427.895781915167</v>
      </c>
    </row>
    <row r="5" spans="2:27" s="18" customFormat="1" ht="15">
      <c r="B5" s="34" t="s">
        <v>56</v>
      </c>
      <c r="C5" s="11">
        <v>100</v>
      </c>
      <c r="D5" s="14">
        <v>1.8</v>
      </c>
      <c r="E5" s="1">
        <v>2.1</v>
      </c>
      <c r="F5" s="2">
        <v>3</v>
      </c>
      <c r="G5" s="66">
        <v>4.85</v>
      </c>
      <c r="H5" s="66">
        <v>3.5</v>
      </c>
      <c r="I5" s="73">
        <f>IF(G5&lt;2.8*H5,1.2*G5+H5*IF(H5&gt;4,1.4,1.4),1.35*G5+H5*IF(H5&gt;4,1.3*0.7,1.4*0.7))</f>
        <v>10.719999999999999</v>
      </c>
      <c r="J5" s="90">
        <f t="shared" si="0"/>
        <v>0.8571428571428571</v>
      </c>
      <c r="K5" s="73">
        <f aca="true" t="shared" si="1" ref="K5:K37">IF(E5=0,0,I5*D5*D5)</f>
        <v>34.7328</v>
      </c>
      <c r="L5" s="91">
        <f>IF(E5=0,0,VLOOKUP(IF(J5&gt;1,J5,INT(J5*100)/100),Sheet2!$A$2:$F$58,3,FALSE))</f>
        <v>0.0576</v>
      </c>
      <c r="M5" s="92">
        <f aca="true" t="shared" si="2" ref="M5:M37">K5*L5</f>
        <v>2.00060928</v>
      </c>
      <c r="N5" s="93" t="str">
        <f>IF(AND(C5&lt;&gt;80,C5&lt;&gt;90,C5&lt;&gt;100,C5&lt;&gt;110,C5&lt;&gt;120,C5&lt;&gt;130,C5&lt;&gt;140,C5&lt;&gt;150,C5&lt;&gt;160),0,IF(C5=0,0,VLOOKUP((C5/10)&amp;(M5/100),Sheet4!A$1:F$239,6,TRUE)))</f>
        <v>8@180</v>
      </c>
      <c r="O5" s="94">
        <f>IF(E5=0,0,MAX(VLOOKUP(IF(J5&gt;1,J5,INT(J5*100)/100),Sheet2!$A$2:$F$58,4),VLOOKUP(IF(J5&gt;1,J5,0.01+INT(J5*100)/100),Sheet2!$A$2:$F$58,4)))</f>
        <v>0.0449</v>
      </c>
      <c r="P5" s="92">
        <f aca="true" t="shared" si="3" ref="P5:P37">O5*K5</f>
        <v>1.55950272</v>
      </c>
      <c r="Q5" s="95" t="str">
        <f>IF(AND(C5&lt;&gt;80,C5&lt;&gt;90,C5&lt;&gt;100,C5&lt;&gt;110,C5&lt;&gt;120,C5&lt;&gt;130,C5&lt;&gt;140,C5&lt;&gt;150,C5&lt;&gt;160),0,IF(C5=0,0,INDEX(Sheet5!$A$1:$F$242,MATCH(VLOOKUP((C5/10)&amp;(P5/100),Sheet5!A$1:F$242,1,TRUE),Sheet5!$A$1:$A$242,0)+1,6)))</f>
        <v>8@180</v>
      </c>
      <c r="R5" s="94">
        <f>IF(F5=0,0,IF(VLOOKUP(F5&amp;(IF(J5&gt;1,0.5,INT((J5*100)/5)*5/100)),Sheet3!$A$3:$E$461,4,FALSE),VLOOKUP(IF(J5&gt;1,J5,INT(J5*100)/100),Sheet2!$A$2:$F$58,5),0))</f>
        <v>0.0626</v>
      </c>
      <c r="S5" s="96">
        <f>IF(R5=0,0,IF(D5/E5&lt;0.5,1,IF(D5/E5=1,VLOOKUP(F5&amp;(IF(J5&gt;1,0.5,INT(J5*100)/100)),Sheet3!$A$3:$E$461,4,FALSE),MAX(VLOOKUP(F5&amp;(IF(J5&gt;1,0.5,INT(J5*100)/100)),Sheet3!$A$3:$E$461,4,FALSE),VLOOKUP(F5&amp;(IF(J5&gt;1,0.5,0.01+INT(J5*100)/100)),Sheet3!$A$3:$E$461,4,FALSE)))))</f>
        <v>1.33</v>
      </c>
      <c r="T5" s="92">
        <f aca="true" t="shared" si="4" ref="T5:T37">R5*S5*K5</f>
        <v>2.8917834624000003</v>
      </c>
      <c r="U5" s="95" t="str">
        <f>IF(AND(C5&lt;&gt;80,C5&lt;&gt;90,C5&lt;&gt;100,C5&lt;&gt;110,C5&lt;&gt;120,C5&lt;&gt;130,C5&lt;&gt;140,C5&lt;&gt;150,C5&lt;&gt;160),0,IF(C5=0,0,VLOOKUP((C5/10)&amp;(IF(C5=80,IF(T5&lt;3,3,T5),IF(T5&lt;3.5,3.5,T5))/100),Sheet4!A$2:F$239,6,TRUE)))</f>
        <v>8@180</v>
      </c>
      <c r="V5" s="94">
        <f>IF(F5=0,0,IF(VLOOKUP(F5&amp;(IF(J5&gt;1,0.5,INT((J5*100)/5)*5/100)),Sheet3!$A$3:$E$461,5,FALSE),MAX(VLOOKUP(IF(J5&gt;1,J5,0.01+INT(J5*100)/100),Sheet2!$A$2:$F$58,6),VLOOKUP(IF(J5&gt;1,J5,INT(J5*100)/100),Sheet2!$A$2:$F$58,6)),0))</f>
        <v>0.0551</v>
      </c>
      <c r="W5" s="96">
        <f>IF(V5=0,0,IF(D5/E5&lt;0.5,1,IF(D5/E5=1,VLOOKUP(F5&amp;(IF(J5&gt;1,0.5,INT(J5*100)/100)),Sheet3!$A$3:$E$461,5,FALSE),MAX(VLOOKUP(F5&amp;(IF(J5&gt;1,0.5,INT(J5*100)/100)),Sheet3!$A$3:$E$461,5,FALSE),VLOOKUP(F5&amp;(IF(J5&gt;1,0.5,0.01+INT(J5*100)/100)),Sheet3!$A$3:$E$461,5,FALSE)))))</f>
        <v>1.33</v>
      </c>
      <c r="X5" s="92">
        <f aca="true" t="shared" si="5" ref="X5:X37">V5*W5*K5</f>
        <v>2.5453237824</v>
      </c>
      <c r="Y5" s="95" t="str">
        <f>IF(RIGHT(B5,1)&lt;&gt;"-",IF(AND(C5&lt;&gt;80,C5&lt;&gt;90,C5&lt;&gt;100,C5&lt;&gt;110,C5&lt;&gt;120,C5&lt;&gt;130,C5&lt;&gt;140,C5&lt;&gt;150,C5&lt;&gt;160),0,IF(C5=0,0,VLOOKUP((C5/10)&amp;(IF(C5=80,IF(X5&lt;3,3,X5),IF(X5&lt;3.5,3.5,X5))/100),Sheet4!A$2:F$239,6,TRUE))),IF(AND(C5&lt;&gt;80,C5&lt;&gt;90,C5&lt;&gt;100,C5&lt;&gt;110,C5&lt;&gt;120,C5&lt;&gt;130,C5&lt;&gt;140,C5&lt;&gt;150,C5&lt;&gt;160),0,IF(C5=0,0,INDEX(Sheet5!$A$1:$F$242,MATCH(VLOOKUP((C5/10)&amp;(IF(C5=80,IF(X5&lt;2.5,2.5,X5),IF(X5&lt;3,3,X5))/100),Sheet5!A$1:F$242,1,TRUE),Sheet5!$A$1:$A$242,0)+1,6))))</f>
        <v>8@180</v>
      </c>
      <c r="Z5" s="74">
        <f>IF(E5=0,0,1/(IF(E5=0,0,(IF(E5=0,0,VLOOKUP(IF(J5&gt;1,J5,INT(J5*100)/100),Sheet2!$A$2:$F$58,2,FALSE))*I5*D5*D5*D5*12*(1-0.8*0.8)/(25500000*(C5/1000)*(C5/1000)*(C5/1000))))))</f>
        <v>17260.636499302793</v>
      </c>
      <c r="AA5" s="75">
        <f>IF(E5=0,0,1/(IF(E5=0,0,IF(J5&gt;=1,VLOOKUP(F5&amp;(IF(J5&gt;1,1,(INT(J5*100))/100)),Sheet3!$A$3:$G$461,7,FALSE),MAX((VLOOKUP(F5&amp;(IF(J5&gt;1,1,(INT(J5*100))/100)),Sheet3!$A$3:$G$461,7,FALSE)),VLOOKUP(F5&amp;(IF(J5&gt;1,1,(INT(J5*100))/100))+0.01,Sheet3!$A$3:$G$461,7,FALSE))))*(1/Z5)))</f>
        <v>32973.34403140833</v>
      </c>
    </row>
    <row r="6" spans="2:27" s="18" customFormat="1" ht="15">
      <c r="B6" s="34" t="s">
        <v>57</v>
      </c>
      <c r="C6" s="11">
        <v>100</v>
      </c>
      <c r="D6" s="14">
        <v>1.25</v>
      </c>
      <c r="E6" s="1">
        <v>1.8</v>
      </c>
      <c r="F6" s="2">
        <v>3</v>
      </c>
      <c r="G6" s="66">
        <v>4.3</v>
      </c>
      <c r="H6" s="66">
        <v>2</v>
      </c>
      <c r="I6" s="73">
        <f aca="true" t="shared" si="6" ref="I6:I36">IF(G6&lt;2.8*H6,1.2*G6+H6*IF(H6&gt;4,1.4,1.4),1.35*G6+H6*IF(H6&gt;4,1.3*0.7,1.4*0.7))</f>
        <v>7.959999999999999</v>
      </c>
      <c r="J6" s="90">
        <f t="shared" si="0"/>
        <v>0.6944444444444444</v>
      </c>
      <c r="K6" s="73">
        <f t="shared" si="1"/>
        <v>12.4375</v>
      </c>
      <c r="L6" s="91">
        <f>IF(E6=0,0,VLOOKUP(IF(J6&gt;1,J6,INT(J6*100)/100),Sheet2!$A$2:$F$58,3,FALSE))</f>
        <v>0.07544000000000001</v>
      </c>
      <c r="M6" s="92">
        <f t="shared" si="2"/>
        <v>0.938285</v>
      </c>
      <c r="N6" s="93" t="str">
        <f>IF(AND(C6&lt;&gt;80,C6&lt;&gt;90,C6&lt;&gt;100,C6&lt;&gt;110,C6&lt;&gt;120,C6&lt;&gt;130,C6&lt;&gt;140,C6&lt;&gt;150,C6&lt;&gt;160),0,IF(C6=0,0,VLOOKUP((C6/10)&amp;(M6/100),Sheet4!A$1:F$239,6,TRUE)))</f>
        <v>8@180</v>
      </c>
      <c r="O6" s="94">
        <f>IF(E6=0,0,MAX(VLOOKUP(IF(J6&gt;1,J6,INT(J6*100)/100),Sheet2!$A$2:$F$58,4),VLOOKUP(IF(J6&gt;1,J6,0.01+INT(J6*100)/100),Sheet2!$A$2:$F$58,4)))</f>
        <v>0.0435</v>
      </c>
      <c r="P6" s="92">
        <f t="shared" si="3"/>
        <v>0.54103125</v>
      </c>
      <c r="Q6" s="95" t="str">
        <f>IF(AND(C6&lt;&gt;80,C6&lt;&gt;90,C6&lt;&gt;100,C6&lt;&gt;110,C6&lt;&gt;120,C6&lt;&gt;130,C6&lt;&gt;140,C6&lt;&gt;150,C6&lt;&gt;160),0,IF(C6=0,0,INDEX(Sheet5!$A$1:$F$242,MATCH(VLOOKUP((C6/10)&amp;(P6/100),Sheet5!A$1:F$242,1,TRUE),Sheet5!$A$1:$A$242,0)+1,6)))</f>
        <v>8@180</v>
      </c>
      <c r="R6" s="94">
        <f>IF(F6=0,0,IF(VLOOKUP(F6&amp;(IF(J6&gt;1,0.5,INT((J6*100)/5)*5/100)),Sheet3!$A$3:$E$461,4,FALSE),VLOOKUP(IF(J6&gt;1,J6,INT(J6*100)/100),Sheet2!$A$2:$F$58,5),0))</f>
        <v>0.07411999999999999</v>
      </c>
      <c r="S6" s="96">
        <f>IF(R6=0,0,IF(D6/E6&lt;0.5,1,IF(D6/E6=1,VLOOKUP(F6&amp;(IF(J6&gt;1,0.5,INT(J6*100)/100)),Sheet3!$A$3:$E$461,4,FALSE),MAX(VLOOKUP(F6&amp;(IF(J6&gt;1,0.5,INT(J6*100)/100)),Sheet3!$A$3:$E$461,4,FALSE),VLOOKUP(F6&amp;(IF(J6&gt;1,0.5,0.01+INT(J6*100)/100)),Sheet3!$A$3:$E$461,4,FALSE)))))</f>
        <v>1.354</v>
      </c>
      <c r="T6" s="92">
        <f t="shared" si="4"/>
        <v>1.248208595</v>
      </c>
      <c r="U6" s="95" t="str">
        <f>IF(AND(C6&lt;&gt;80,C6&lt;&gt;90,C6&lt;&gt;100,C6&lt;&gt;110,C6&lt;&gt;120,C6&lt;&gt;130,C6&lt;&gt;140,C6&lt;&gt;150,C6&lt;&gt;160),0,IF(C6=0,0,VLOOKUP((C6/10)&amp;(IF(C6=80,IF(T6&lt;3,3,T6),IF(T6&lt;3.5,3.5,T6))/100),Sheet4!A$2:F$239,6,TRUE)))</f>
        <v>8@180</v>
      </c>
      <c r="V6" s="94">
        <f>IF(F6=0,0,IF(VLOOKUP(F6&amp;(IF(J6&gt;1,0.5,INT((J6*100)/5)*5/100)),Sheet3!$A$3:$E$461,5,FALSE),MAX(VLOOKUP(IF(J6&gt;1,J6,0.01+INT(J6*100)/100),Sheet2!$A$2:$F$58,6),VLOOKUP(IF(J6&gt;1,J6,INT(J6*100)/100),Sheet2!$A$2:$F$58,6)),0))</f>
        <v>0.05694</v>
      </c>
      <c r="W6" s="96">
        <f>IF(V6=0,0,IF(D6/E6&lt;0.5,1,IF(D6/E6=1,VLOOKUP(F6&amp;(IF(J6&gt;1,0.5,INT(J6*100)/100)),Sheet3!$A$3:$E$461,5,FALSE),MAX(VLOOKUP(F6&amp;(IF(J6&gt;1,0.5,INT(J6*100)/100)),Sheet3!$A$3:$E$461,5,FALSE),VLOOKUP(F6&amp;(IF(J6&gt;1,0.5,0.01+INT(J6*100)/100)),Sheet3!$A$3:$E$461,5,FALSE)))))</f>
        <v>1.36</v>
      </c>
      <c r="X6" s="92">
        <f t="shared" si="5"/>
        <v>0.9631401</v>
      </c>
      <c r="Y6" s="95" t="str">
        <f>IF(RIGHT(B6,1)&lt;&gt;"-",IF(AND(C6&lt;&gt;80,C6&lt;&gt;90,C6&lt;&gt;100,C6&lt;&gt;110,C6&lt;&gt;120,C6&lt;&gt;130,C6&lt;&gt;140,C6&lt;&gt;150,C6&lt;&gt;160),0,IF(C6=0,0,VLOOKUP((C6/10)&amp;(IF(C6=80,IF(X6&lt;3,3,X6),IF(X6&lt;3.5,3.5,X6))/100),Sheet4!A$2:F$239,6,TRUE))),IF(AND(C6&lt;&gt;80,C6&lt;&gt;90,C6&lt;&gt;100,C6&lt;&gt;110,C6&lt;&gt;120,C6&lt;&gt;130,C6&lt;&gt;140,C6&lt;&gt;150,C6&lt;&gt;160),0,IF(C6=0,0,INDEX(Sheet5!$A$1:$F$242,MATCH(VLOOKUP((C6/10)&amp;(IF(C6=80,IF(X6&lt;2.5,2.5,X6),IF(X6&lt;3,3,X6))/100),Sheet5!A$1:F$242,1,TRUE),Sheet5!$A$1:$A$242,0)+1,6))))</f>
        <v>8@180</v>
      </c>
      <c r="Z6" s="74">
        <f>IF(E6=0,0,1/(IF(E6=0,0,(IF(E6=0,0,VLOOKUP(IF(J6&gt;1,J6,INT(J6*100)/100),Sheet2!$A$2:$F$58,2,FALSE))*I6*D6*D6*D6*12*(1-0.8*0.8)/(25500000*(C6/1000)*(C6/1000)*(C6/1000))))))</f>
        <v>51252.1812325366</v>
      </c>
      <c r="AA6" s="75">
        <f>IF(E6=0,0,1/(IF(E6=0,0,IF(J6&gt;=1,VLOOKUP(F6&amp;(IF(J6&gt;1,1,(INT(J6*100))/100)),Sheet3!$A$3:$G$461,7,FALSE),MAX((VLOOKUP(F6&amp;(IF(J6&gt;1,1,(INT(J6*100))/100)),Sheet3!$A$3:$G$461,7,FALSE)),VLOOKUP(F6&amp;(IF(J6&gt;1,1,(INT(J6*100))/100))+0.01,Sheet3!$A$3:$G$461,7,FALSE))))*(1/Z6)))</f>
        <v>101250.91238058181</v>
      </c>
    </row>
    <row r="7" spans="2:27" s="18" customFormat="1" ht="15">
      <c r="B7" s="34" t="s">
        <v>58</v>
      </c>
      <c r="C7" s="58">
        <v>120</v>
      </c>
      <c r="D7" s="59">
        <v>4</v>
      </c>
      <c r="E7" s="60">
        <v>5.8</v>
      </c>
      <c r="F7" s="61">
        <v>3</v>
      </c>
      <c r="G7" s="67">
        <v>5.8</v>
      </c>
      <c r="H7" s="67">
        <v>2</v>
      </c>
      <c r="I7" s="64">
        <f t="shared" si="6"/>
        <v>9.79</v>
      </c>
      <c r="J7" s="97">
        <f t="shared" si="0"/>
        <v>0.6896551724137931</v>
      </c>
      <c r="K7" s="64">
        <f t="shared" si="1"/>
        <v>156.64</v>
      </c>
      <c r="L7" s="98">
        <f>IF(E7=0,0,VLOOKUP(IF(J7&gt;1,J7,INT(J7*100)/100),Sheet2!$A$2:$F$58,3,FALSE))</f>
        <v>0.07668</v>
      </c>
      <c r="M7" s="99">
        <f t="shared" si="2"/>
        <v>12.0111552</v>
      </c>
      <c r="N7" s="100" t="str">
        <f>IF(AND(C7&lt;&gt;80,C7&lt;&gt;90,C7&lt;&gt;100,C7&lt;&gt;110,C7&lt;&gt;120,C7&lt;&gt;130,C7&lt;&gt;140,C7&lt;&gt;150,C7&lt;&gt;160),0,IF(C7=0,0,VLOOKUP((C7/10)&amp;(M7/100),Sheet4!A$1:F$239,6,TRUE)))</f>
        <v>12@180</v>
      </c>
      <c r="O7" s="101">
        <f>IF(E7=0,0,MAX(VLOOKUP(IF(J7&gt;1,J7,INT(J7*100)/100),Sheet2!$A$2:$F$58,4),VLOOKUP(IF(J7&gt;1,J7,0.01+INT(J7*100)/100),Sheet2!$A$2:$F$58,4)))</f>
        <v>0.04346</v>
      </c>
      <c r="P7" s="99">
        <f t="shared" si="3"/>
        <v>6.807574399999999</v>
      </c>
      <c r="Q7" s="102" t="str">
        <f>IF(AND(C7&lt;&gt;80,C7&lt;&gt;90,C7&lt;&gt;100,C7&lt;&gt;110,C7&lt;&gt;120,C7&lt;&gt;130,C7&lt;&gt;140,C7&lt;&gt;150,C7&lt;&gt;160),0,IF(C7=0,0,INDEX(Sheet5!$A$1:$F$242,MATCH(VLOOKUP((C7/10)&amp;(P7/100),Sheet5!A$1:F$242,1,TRUE),Sheet5!$A$1:$A$242,0)+1,6)))</f>
        <v>10@200</v>
      </c>
      <c r="R7" s="101">
        <f>IF(F7=0,0,IF(VLOOKUP(F7&amp;(IF(J7&gt;1,0.5,INT((J7*100)/5)*5/100)),Sheet3!$A$3:$E$461,4,FALSE),VLOOKUP(IF(J7&gt;1,J7,INT(J7*100)/100),Sheet2!$A$2:$F$58,5),0))</f>
        <v>0.07474</v>
      </c>
      <c r="S7" s="103">
        <f>IF(R7=0,0,IF(D7/E7&lt;0.5,1,IF(D7/E7=1,VLOOKUP(F7&amp;(IF(J7&gt;1,0.5,INT(J7*100)/100)),Sheet3!$A$3:$E$461,4,FALSE),MAX(VLOOKUP(F7&amp;(IF(J7&gt;1,0.5,INT(J7*100)/100)),Sheet3!$A$3:$E$461,4,FALSE),VLOOKUP(F7&amp;(IF(J7&gt;1,0.5,0.01+INT(J7*100)/100)),Sheet3!$A$3:$E$461,4,FALSE)))))</f>
        <v>1.358</v>
      </c>
      <c r="T7" s="99">
        <f t="shared" si="4"/>
        <v>15.898477548799999</v>
      </c>
      <c r="U7" s="102" t="str">
        <f>IF(AND(C7&lt;&gt;80,C7&lt;&gt;90,C7&lt;&gt;100,C7&lt;&gt;110,C7&lt;&gt;120,C7&lt;&gt;130,C7&lt;&gt;140,C7&lt;&gt;150,C7&lt;&gt;160),0,IF(C7=0,0,VLOOKUP((C7/10)&amp;(IF(C7=80,IF(T7&lt;3,3,T7),IF(T7&lt;3.5,3.5,T7))/100),Sheet4!A$2:F$239,6,TRUE)))</f>
        <v>12@200</v>
      </c>
      <c r="V7" s="101">
        <f>IF(F7=0,0,IF(VLOOKUP(F7&amp;(IF(J7&gt;1,0.5,INT((J7*100)/5)*5/100)),Sheet3!$A$3:$E$461,5,FALSE),MAX(VLOOKUP(IF(J7&gt;1,J7,0.01+INT(J7*100)/100),Sheet2!$A$2:$F$58,6),VLOOKUP(IF(J7&gt;1,J7,INT(J7*100)/100),Sheet2!$A$2:$F$58,6)),0))</f>
        <v>0.056979999999999996</v>
      </c>
      <c r="W7" s="103">
        <f>IF(V7=0,0,IF(D7/E7&lt;0.5,1,IF(D7/E7=1,VLOOKUP(F7&amp;(IF(J7&gt;1,0.5,INT(J7*100)/100)),Sheet3!$A$3:$E$461,5,FALSE),MAX(VLOOKUP(F7&amp;(IF(J7&gt;1,0.5,INT(J7*100)/100)),Sheet3!$A$3:$E$461,5,FALSE),VLOOKUP(F7&amp;(IF(J7&gt;1,0.5,0.01+INT(J7*100)/100)),Sheet3!$A$3:$E$461,5,FALSE)))))</f>
        <v>1.36</v>
      </c>
      <c r="X7" s="99">
        <f t="shared" si="5"/>
        <v>12.138472191999998</v>
      </c>
      <c r="Y7" s="102" t="str">
        <f>IF(RIGHT(B7,1)&lt;&gt;"-",IF(AND(C7&lt;&gt;80,C7&lt;&gt;90,C7&lt;&gt;100,C7&lt;&gt;110,C7&lt;&gt;120,C7&lt;&gt;130,C7&lt;&gt;140,C7&lt;&gt;150,C7&lt;&gt;160),0,IF(C7=0,0,VLOOKUP((C7/10)&amp;(IF(C7=80,IF(X7&lt;3,3,X7),IF(X7&lt;3.5,3.5,X7))/100),Sheet4!A$2:F$239,6,TRUE))),IF(AND(C7&lt;&gt;80,C7&lt;&gt;90,C7&lt;&gt;100,C7&lt;&gt;110,C7&lt;&gt;120,C7&lt;&gt;130,C7&lt;&gt;140,C7&lt;&gt;150,C7&lt;&gt;160),0,IF(C7=0,0,INDEX(Sheet5!$A$1:$F$242,MATCH(VLOOKUP((C7/10)&amp;(IF(C7=80,IF(X7&lt;2.5,2.5,X7),IF(X7&lt;3,3,X7))/100),Sheet5!A$1:F$242,1,TRUE),Sheet5!$A$1:$A$242,0)+1,6))))</f>
        <v>12@180</v>
      </c>
      <c r="Z7" s="62">
        <f>IF(E7=0,0,1/(IF(E7=0,0,(IF(E7=0,0,VLOOKUP(IF(J7&gt;1,J7,INT(J7*100)/100),Sheet2!$A$2:$F$58,2,FALSE))*I7*D7*D7*D7*12*(1-0.8*0.8)/(25500000*(C7/1000)*(C7/1000)*(C7/1000))))))</f>
        <v>2157.350477168701</v>
      </c>
      <c r="AA7" s="63">
        <f>IF(E7=0,0,1/(IF(E7=0,0,IF(J7&gt;=1,VLOOKUP(F7&amp;(IF(J7&gt;1,1,(INT(J7*100))/100)),Sheet3!$A$3:$G$461,7,FALSE),MAX((VLOOKUP(F7&amp;(IF(J7&gt;1,1,(INT(J7*100))/100)),Sheet3!$A$3:$G$461,7,FALSE)),VLOOKUP(F7&amp;(IF(J7&gt;1,1,(INT(J7*100))/100))+0.01,Sheet3!$A$3:$G$461,7,FALSE))))*(1/Z7)))</f>
        <v>4270.885177676573</v>
      </c>
    </row>
    <row r="8" spans="2:27" s="18" customFormat="1" ht="15">
      <c r="B8" s="34" t="s">
        <v>59</v>
      </c>
      <c r="C8" s="11">
        <v>100</v>
      </c>
      <c r="D8" s="14">
        <v>3.05</v>
      </c>
      <c r="E8" s="1">
        <v>4.45</v>
      </c>
      <c r="F8" s="9">
        <v>3</v>
      </c>
      <c r="G8" s="66">
        <v>4.3</v>
      </c>
      <c r="H8" s="66">
        <v>2</v>
      </c>
      <c r="I8" s="73">
        <f t="shared" si="6"/>
        <v>7.959999999999999</v>
      </c>
      <c r="J8" s="90">
        <f t="shared" si="0"/>
        <v>0.6853932584269662</v>
      </c>
      <c r="K8" s="73">
        <f t="shared" si="1"/>
        <v>74.04789999999998</v>
      </c>
      <c r="L8" s="91">
        <f>IF(E8=0,0,VLOOKUP(IF(J8&gt;1,J8,INT(J8*100)/100),Sheet2!$A$2:$F$58,3,FALSE))</f>
        <v>0.07668</v>
      </c>
      <c r="M8" s="92">
        <f t="shared" si="2"/>
        <v>5.677992971999998</v>
      </c>
      <c r="N8" s="93" t="str">
        <f>IF(AND(C8&lt;&gt;80,C8&lt;&gt;90,C8&lt;&gt;100,C8&lt;&gt;110,C8&lt;&gt;120,C8&lt;&gt;130,C8&lt;&gt;140,C8&lt;&gt;150,C8&lt;&gt;160),0,IF(C8=0,0,VLOOKUP((C8/10)&amp;(M8/100),Sheet4!A$1:F$239,6,TRUE)))</f>
        <v>10@200</v>
      </c>
      <c r="O8" s="94">
        <f>IF(E8=0,0,MAX(VLOOKUP(IF(J8&gt;1,J8,INT(J8*100)/100),Sheet2!$A$2:$F$58,4),VLOOKUP(IF(J8&gt;1,J8,0.01+INT(J8*100)/100),Sheet2!$A$2:$F$58,4)))</f>
        <v>0.04346</v>
      </c>
      <c r="P8" s="92">
        <f t="shared" si="3"/>
        <v>3.218121733999999</v>
      </c>
      <c r="Q8" s="95" t="str">
        <f>IF(AND(C8&lt;&gt;80,C8&lt;&gt;90,C8&lt;&gt;100,C8&lt;&gt;110,C8&lt;&gt;120,C8&lt;&gt;130,C8&lt;&gt;140,C8&lt;&gt;150,C8&lt;&gt;160),0,IF(C8=0,0,INDEX(Sheet5!$A$1:$F$242,MATCH(VLOOKUP((C8/10)&amp;(P8/100),Sheet5!A$1:F$242,1,TRUE),Sheet5!$A$1:$A$242,0)+1,6)))</f>
        <v>8@180</v>
      </c>
      <c r="R8" s="94">
        <f>IF(F8=0,0,IF(VLOOKUP(F8&amp;(IF(J8&gt;1,0.5,INT((J8*100)/5)*5/100)),Sheet3!$A$3:$E$461,4,FALSE),VLOOKUP(IF(J8&gt;1,J8,INT(J8*100)/100),Sheet2!$A$2:$F$58,5),0))</f>
        <v>0.07474</v>
      </c>
      <c r="S8" s="96">
        <f>IF(R8=0,0,IF(D8/E8&lt;0.5,1,IF(D8/E8=1,VLOOKUP(F8&amp;(IF(J8&gt;1,0.5,INT(J8*100)/100)),Sheet3!$A$3:$E$461,4,FALSE),MAX(VLOOKUP(F8&amp;(IF(J8&gt;1,0.5,INT(J8*100)/100)),Sheet3!$A$3:$E$461,4,FALSE),VLOOKUP(F8&amp;(IF(J8&gt;1,0.5,0.01+INT(J8*100)/100)),Sheet3!$A$3:$E$461,4,FALSE)))))</f>
        <v>1.358</v>
      </c>
      <c r="T8" s="92">
        <f t="shared" si="4"/>
        <v>7.515633782467999</v>
      </c>
      <c r="U8" s="95" t="str">
        <f>IF(AND(C8&lt;&gt;80,C8&lt;&gt;90,C8&lt;&gt;100,C8&lt;&gt;110,C8&lt;&gt;120,C8&lt;&gt;130,C8&lt;&gt;140,C8&lt;&gt;150,C8&lt;&gt;160),0,IF(C8=0,0,VLOOKUP((C8/10)&amp;(IF(C8=80,IF(T8&lt;3,3,T8),IF(T8&lt;3.5,3.5,T8))/100),Sheet4!A$2:F$239,6,TRUE)))</f>
        <v>8@100</v>
      </c>
      <c r="V8" s="94">
        <f>IF(F8=0,0,IF(VLOOKUP(F8&amp;(IF(J8&gt;1,0.5,INT((J8*100)/5)*5/100)),Sheet3!$A$3:$E$461,5,FALSE),MAX(VLOOKUP(IF(J8&gt;1,J8,0.01+INT(J8*100)/100),Sheet2!$A$2:$F$58,6),VLOOKUP(IF(J8&gt;1,J8,INT(J8*100)/100),Sheet2!$A$2:$F$58,6)),0))</f>
        <v>0.056979999999999996</v>
      </c>
      <c r="W8" s="96">
        <f>IF(V8=0,0,IF(D8/E8&lt;0.5,1,IF(D8/E8=1,VLOOKUP(F8&amp;(IF(J8&gt;1,0.5,INT(J8*100)/100)),Sheet3!$A$3:$E$461,5,FALSE),MAX(VLOOKUP(F8&amp;(IF(J8&gt;1,0.5,INT(J8*100)/100)),Sheet3!$A$3:$E$461,5,FALSE),VLOOKUP(F8&amp;(IF(J8&gt;1,0.5,0.01+INT(J8*100)/100)),Sheet3!$A$3:$E$461,5,FALSE)))))</f>
        <v>1.36</v>
      </c>
      <c r="X8" s="92">
        <f t="shared" si="5"/>
        <v>5.738179105119999</v>
      </c>
      <c r="Y8" s="95" t="str">
        <f>IF(RIGHT(B8,1)&lt;&gt;"-",IF(AND(C8&lt;&gt;80,C8&lt;&gt;90,C8&lt;&gt;100,C8&lt;&gt;110,C8&lt;&gt;120,C8&lt;&gt;130,C8&lt;&gt;140,C8&lt;&gt;150,C8&lt;&gt;160),0,IF(C8=0,0,VLOOKUP((C8/10)&amp;(IF(C8=80,IF(X8&lt;3,3,X8),IF(X8&lt;3.5,3.5,X8))/100),Sheet4!A$2:F$239,6,TRUE))),IF(AND(C8&lt;&gt;80,C8&lt;&gt;90,C8&lt;&gt;100,C8&lt;&gt;110,C8&lt;&gt;120,C8&lt;&gt;130,C8&lt;&gt;140,C8&lt;&gt;150,C8&lt;&gt;160),0,IF(C8=0,0,INDEX(Sheet5!$A$1:$F$242,MATCH(VLOOKUP((C8/10)&amp;(IF(C8=80,IF(X8&lt;2.5,2.5,X8),IF(X8&lt;3,3,X8))/100),Sheet5!A$1:F$242,1,TRUE),Sheet5!$A$1:$A$242,0)+1,6))))</f>
        <v>10@200</v>
      </c>
      <c r="Z8" s="74">
        <f>IF(E8=0,0,1/(IF(E8=0,0,(IF(E8=0,0,VLOOKUP(IF(J8&gt;1,J8,INT(J8*100)/100),Sheet2!$A$2:$F$58,2,FALSE))*I8*D8*D8*D8*12*(1-0.8*0.8)/(25500000*(C8/1000)*(C8/1000)*(C8/1000))))))</f>
        <v>3463.5945449819105</v>
      </c>
      <c r="AA8" s="75">
        <f>IF(E8=0,0,1/(IF(E8=0,0,IF(J8&gt;=1,VLOOKUP(F8&amp;(IF(J8&gt;1,1,(INT(J8*100))/100)),Sheet3!$A$3:$G$461,7,FALSE),MAX((VLOOKUP(F8&amp;(IF(J8&gt;1,1,(INT(J8*100))/100)),Sheet3!$A$3:$G$461,7,FALSE)),VLOOKUP(F8&amp;(IF(J8&gt;1,1,(INT(J8*100))/100))+0.01,Sheet3!$A$3:$G$461,7,FALSE))))*(1/Z8)))</f>
        <v>6856.843503267235</v>
      </c>
    </row>
    <row r="9" spans="2:27" s="18" customFormat="1" ht="15">
      <c r="B9" s="34" t="s">
        <v>60</v>
      </c>
      <c r="C9" s="11">
        <v>100</v>
      </c>
      <c r="D9" s="14">
        <v>2.05</v>
      </c>
      <c r="E9" s="1">
        <v>3.05</v>
      </c>
      <c r="F9" s="2">
        <v>3</v>
      </c>
      <c r="G9" s="66">
        <v>4.6</v>
      </c>
      <c r="H9" s="66">
        <v>3.5</v>
      </c>
      <c r="I9" s="73">
        <f t="shared" si="6"/>
        <v>10.419999999999998</v>
      </c>
      <c r="J9" s="90">
        <f t="shared" si="0"/>
        <v>0.6721311475409836</v>
      </c>
      <c r="K9" s="73">
        <f t="shared" si="1"/>
        <v>43.79004999999998</v>
      </c>
      <c r="L9" s="91">
        <f>IF(E9=0,0,VLOOKUP(IF(J9&gt;1,J9,INT(J9*100)/100),Sheet2!$A$2:$F$58,3,FALSE))</f>
        <v>0.07792</v>
      </c>
      <c r="M9" s="92">
        <f t="shared" si="2"/>
        <v>3.4121206959999983</v>
      </c>
      <c r="N9" s="93" t="str">
        <f>IF(AND(C9&lt;&gt;80,C9&lt;&gt;90,C9&lt;&gt;100,C9&lt;&gt;110,C9&lt;&gt;120,C9&lt;&gt;130,C9&lt;&gt;140,C9&lt;&gt;150,C9&lt;&gt;160),0,IF(C9=0,0,VLOOKUP((C9/10)&amp;(M9/100),Sheet4!A$1:F$239,6,TRUE)))</f>
        <v>8@180</v>
      </c>
      <c r="O9" s="94">
        <f>IF(E9=0,0,MAX(VLOOKUP(IF(J9&gt;1,J9,INT(J9*100)/100),Sheet2!$A$2:$F$58,4),VLOOKUP(IF(J9&gt;1,J9,0.01+INT(J9*100)/100),Sheet2!$A$2:$F$58,4)))</f>
        <v>0.04342</v>
      </c>
      <c r="P9" s="92">
        <f t="shared" si="3"/>
        <v>1.9013639709999992</v>
      </c>
      <c r="Q9" s="95" t="str">
        <f>IF(AND(C9&lt;&gt;80,C9&lt;&gt;90,C9&lt;&gt;100,C9&lt;&gt;110,C9&lt;&gt;120,C9&lt;&gt;130,C9&lt;&gt;140,C9&lt;&gt;150,C9&lt;&gt;160),0,IF(C9=0,0,INDEX(Sheet5!$A$1:$F$242,MATCH(VLOOKUP((C9/10)&amp;(P9/100),Sheet5!A$1:F$242,1,TRUE),Sheet5!$A$1:$A$242,0)+1,6)))</f>
        <v>8@180</v>
      </c>
      <c r="R9" s="94">
        <f>IF(F9=0,0,IF(VLOOKUP(F9&amp;(IF(J9&gt;1,0.5,INT((J9*100)/5)*5/100)),Sheet3!$A$3:$E$461,4,FALSE),VLOOKUP(IF(J9&gt;1,J9,INT(J9*100)/100),Sheet2!$A$2:$F$58,5),0))</f>
        <v>0.07536</v>
      </c>
      <c r="S9" s="96">
        <f>IF(R9=0,0,IF(D9/E9&lt;0.5,1,IF(D9/E9=1,VLOOKUP(F9&amp;(IF(J9&gt;1,0.5,INT(J9*100)/100)),Sheet3!$A$3:$E$461,4,FALSE),MAX(VLOOKUP(F9&amp;(IF(J9&gt;1,0.5,INT(J9*100)/100)),Sheet3!$A$3:$E$461,4,FALSE),VLOOKUP(F9&amp;(IF(J9&gt;1,0.5,0.01+INT(J9*100)/100)),Sheet3!$A$3:$E$461,4,FALSE)))))</f>
        <v>1.362</v>
      </c>
      <c r="T9" s="92">
        <f t="shared" si="4"/>
        <v>4.494624744815998</v>
      </c>
      <c r="U9" s="95" t="str">
        <f>IF(AND(C9&lt;&gt;80,C9&lt;&gt;90,C9&lt;&gt;100,C9&lt;&gt;110,C9&lt;&gt;120,C9&lt;&gt;130,C9&lt;&gt;140,C9&lt;&gt;150,C9&lt;&gt;160),0,IF(C9=0,0,VLOOKUP((C9/10)&amp;(IF(C9=80,IF(T9&lt;3,3,T9),IF(T9&lt;3.5,3.5,T9))/100),Sheet4!A$2:F$239,6,TRUE)))</f>
        <v>8@180</v>
      </c>
      <c r="V9" s="94">
        <f>IF(F9=0,0,IF(VLOOKUP(F9&amp;(IF(J9&gt;1,0.5,INT((J9*100)/5)*5/100)),Sheet3!$A$3:$E$461,5,FALSE),MAX(VLOOKUP(IF(J9&gt;1,J9,0.01+INT(J9*100)/100),Sheet2!$A$2:$F$58,6),VLOOKUP(IF(J9&gt;1,J9,INT(J9*100)/100),Sheet2!$A$2:$F$58,6)),0))</f>
        <v>0.05702</v>
      </c>
      <c r="W9" s="96">
        <f>IF(V9=0,0,IF(D9/E9&lt;0.5,1,IF(D9/E9=1,VLOOKUP(F9&amp;(IF(J9&gt;1,0.5,INT(J9*100)/100)),Sheet3!$A$3:$E$461,5,FALSE),MAX(VLOOKUP(F9&amp;(IF(J9&gt;1,0.5,INT(J9*100)/100)),Sheet3!$A$3:$E$461,5,FALSE),VLOOKUP(F9&amp;(IF(J9&gt;1,0.5,0.01+INT(J9*100)/100)),Sheet3!$A$3:$E$461,5,FALSE)))))</f>
        <v>1.36</v>
      </c>
      <c r="X9" s="92">
        <f t="shared" si="5"/>
        <v>3.395795765359999</v>
      </c>
      <c r="Y9" s="95" t="str">
        <f>IF(RIGHT(B9,1)&lt;&gt;"-",IF(AND(C9&lt;&gt;80,C9&lt;&gt;90,C9&lt;&gt;100,C9&lt;&gt;110,C9&lt;&gt;120,C9&lt;&gt;130,C9&lt;&gt;140,C9&lt;&gt;150,C9&lt;&gt;160),0,IF(C9=0,0,VLOOKUP((C9/10)&amp;(IF(C9=80,IF(X9&lt;3,3,X9),IF(X9&lt;3.5,3.5,X9))/100),Sheet4!A$2:F$239,6,TRUE))),IF(AND(C9&lt;&gt;80,C9&lt;&gt;90,C9&lt;&gt;100,C9&lt;&gt;110,C9&lt;&gt;120,C9&lt;&gt;130,C9&lt;&gt;140,C9&lt;&gt;150,C9&lt;&gt;160),0,IF(C9=0,0,INDEX(Sheet5!$A$1:$F$242,MATCH(VLOOKUP((C9/10)&amp;(IF(C9=80,IF(X9&lt;2.5,2.5,X9),IF(X9&lt;3,3,X9))/100),Sheet5!A$1:F$242,1,TRUE),Sheet5!$A$1:$A$242,0)+1,6))))</f>
        <v>8@180</v>
      </c>
      <c r="Z9" s="74">
        <f>IF(E9=0,0,1/(IF(E9=0,0,(IF(E9=0,0,VLOOKUP(IF(J9&gt;1,J9,INT(J9*100)/100),Sheet2!$A$2:$F$58,2,FALSE))*I9*D9*D9*D9*12*(1-0.8*0.8)/(25500000*(C9/1000)*(C9/1000)*(C9/1000))))))</f>
        <v>8557.359459498672</v>
      </c>
      <c r="AA9" s="75">
        <f>IF(E9=0,0,1/(IF(E9=0,0,IF(J9&gt;=1,VLOOKUP(F9&amp;(IF(J9&gt;1,1,(INT(J9*100))/100)),Sheet3!$A$3:$G$461,7,FALSE),MAX((VLOOKUP(F9&amp;(IF(J9&gt;1,1,(INT(J9*100))/100)),Sheet3!$A$3:$G$461,7,FALSE)),VLOOKUP(F9&amp;(IF(J9&gt;1,1,(INT(J9*100))/100))+0.01,Sheet3!$A$3:$G$461,7,FALSE))))*(1/Z9)))</f>
        <v>16975.245657564927</v>
      </c>
    </row>
    <row r="10" spans="2:27" s="18" customFormat="1" ht="15">
      <c r="B10" s="34" t="s">
        <v>61</v>
      </c>
      <c r="C10" s="11">
        <v>100</v>
      </c>
      <c r="D10" s="14">
        <v>3.6</v>
      </c>
      <c r="E10" s="1">
        <v>6</v>
      </c>
      <c r="F10" s="2">
        <v>3</v>
      </c>
      <c r="G10" s="66">
        <v>4.85</v>
      </c>
      <c r="H10" s="66">
        <v>2</v>
      </c>
      <c r="I10" s="73">
        <f t="shared" si="6"/>
        <v>8.62</v>
      </c>
      <c r="J10" s="90">
        <f t="shared" si="0"/>
        <v>0.6</v>
      </c>
      <c r="K10" s="73">
        <f t="shared" si="1"/>
        <v>111.7152</v>
      </c>
      <c r="L10" s="91">
        <f>IF(E10=0,0,VLOOKUP(IF(J10&gt;1,J10,INT(J10*100)/100),Sheet2!$A$2:$F$58,3,FALSE))</f>
        <v>0.0868</v>
      </c>
      <c r="M10" s="92">
        <f t="shared" si="2"/>
        <v>9.69687936</v>
      </c>
      <c r="N10" s="93" t="str">
        <f>IF(AND(C10&lt;&gt;80,C10&lt;&gt;90,C10&lt;&gt;100,C10&lt;&gt;110,C10&lt;&gt;120,C10&lt;&gt;130,C10&lt;&gt;140,C10&lt;&gt;150,C10&lt;&gt;160),0,IF(C10=0,0,VLOOKUP((C10/10)&amp;(M10/100),Sheet4!A$1:F$239,6,TRUE)))</f>
        <v>10@120</v>
      </c>
      <c r="O10" s="94">
        <f>IF(E10=0,0,MAX(VLOOKUP(IF(J10&gt;1,J10,INT(J10*100)/100),Sheet2!$A$2:$F$58,4),VLOOKUP(IF(J10&gt;1,J10,0.01+INT(J10*100)/100),Sheet2!$A$2:$F$58,4)))</f>
        <v>0.04322</v>
      </c>
      <c r="P10" s="92">
        <f t="shared" si="3"/>
        <v>4.828330944</v>
      </c>
      <c r="Q10" s="95" t="str">
        <f>IF(AND(C10&lt;&gt;80,C10&lt;&gt;90,C10&lt;&gt;100,C10&lt;&gt;110,C10&lt;&gt;120,C10&lt;&gt;130,C10&lt;&gt;140,C10&lt;&gt;150,C10&lt;&gt;160),0,IF(C10=0,0,INDEX(Sheet5!$A$1:$F$242,MATCH(VLOOKUP((C10/10)&amp;(P10/100),Sheet5!A$1:F$242,1,TRUE),Sheet5!$A$1:$A$242,0)+1,6)))</f>
        <v>10@200</v>
      </c>
      <c r="R10" s="94">
        <f>IF(F10=0,0,IF(VLOOKUP(F10&amp;(IF(J10&gt;1,0.5,INT((J10*100)/5)*5/100)),Sheet3!$A$3:$E$461,4,FALSE),VLOOKUP(IF(J10&gt;1,J10,INT(J10*100)/100),Sheet2!$A$2:$F$58,5),0))</f>
        <v>0.0793</v>
      </c>
      <c r="S10" s="96">
        <f>IF(R10=0,0,IF(D10/E10&lt;0.5,1,IF(D10/E10=1,VLOOKUP(F10&amp;(IF(J10&gt;1,0.5,INT(J10*100)/100)),Sheet3!$A$3:$E$461,4,FALSE),MAX(VLOOKUP(F10&amp;(IF(J10&gt;1,0.5,INT(J10*100)/100)),Sheet3!$A$3:$E$461,4,FALSE),VLOOKUP(F10&amp;(IF(J10&gt;1,0.5,0.01+INT(J10*100)/100)),Sheet3!$A$3:$E$461,4,FALSE)))))</f>
        <v>1.381</v>
      </c>
      <c r="T10" s="92">
        <f t="shared" si="4"/>
        <v>12.234300212159999</v>
      </c>
      <c r="U10" s="95" t="str">
        <f>IF(AND(C10&lt;&gt;80,C10&lt;&gt;90,C10&lt;&gt;100,C10&lt;&gt;110,C10&lt;&gt;120,C10&lt;&gt;130,C10&lt;&gt;140,C10&lt;&gt;150,C10&lt;&gt;160),0,IF(C10=0,0,VLOOKUP((C10/10)&amp;(IF(C10=80,IF(T10&lt;3,3,T10),IF(T10&lt;3.5,3.5,T10))/100),Sheet4!A$2:F$239,6,TRUE)))</f>
        <v>12@200</v>
      </c>
      <c r="V10" s="94">
        <f>IF(F10=0,0,IF(VLOOKUP(F10&amp;(IF(J10&gt;1,0.5,INT((J10*100)/5)*5/100)),Sheet3!$A$3:$E$461,5,FALSE),MAX(VLOOKUP(IF(J10&gt;1,J10,0.01+INT(J10*100)/100),Sheet2!$A$2:$F$58,6),VLOOKUP(IF(J10&gt;1,J10,INT(J10*100)/100),Sheet2!$A$2:$F$58,6)),0))</f>
        <v>0.0571</v>
      </c>
      <c r="W10" s="96">
        <f>IF(V10=0,0,IF(D10/E10&lt;0.5,1,IF(D10/E10=1,VLOOKUP(F10&amp;(IF(J10&gt;1,0.5,INT(J10*100)/100)),Sheet3!$A$3:$E$461,5,FALSE),MAX(VLOOKUP(F10&amp;(IF(J10&gt;1,0.5,INT(J10*100)/100)),Sheet3!$A$3:$E$461,5,FALSE),VLOOKUP(F10&amp;(IF(J10&gt;1,0.5,0.01+INT(J10*100)/100)),Sheet3!$A$3:$E$461,5,FALSE)))))</f>
        <v>1.37</v>
      </c>
      <c r="X10" s="92">
        <f t="shared" si="5"/>
        <v>8.7391449504</v>
      </c>
      <c r="Y10" s="95" t="str">
        <f>IF(RIGHT(B10,1)&lt;&gt;"-",IF(AND(C10&lt;&gt;80,C10&lt;&gt;90,C10&lt;&gt;100,C10&lt;&gt;110,C10&lt;&gt;120,C10&lt;&gt;130,C10&lt;&gt;140,C10&lt;&gt;150,C10&lt;&gt;160),0,IF(C10=0,0,VLOOKUP((C10/10)&amp;(IF(C10=80,IF(X10&lt;3,3,X10),IF(X10&lt;3.5,3.5,X10))/100),Sheet4!A$2:F$239,6,TRUE))),IF(AND(C10&lt;&gt;80,C10&lt;&gt;90,C10&lt;&gt;100,C10&lt;&gt;110,C10&lt;&gt;120,C10&lt;&gt;130,C10&lt;&gt;140,C10&lt;&gt;150,C10&lt;&gt;160),0,IF(C10=0,0,INDEX(Sheet5!$A$1:$F$242,MATCH(VLOOKUP((C10/10)&amp;(IF(C10=80,IF(X10&lt;2.5,2.5,X10),IF(X10&lt;3,3,X10))/100),Sheet5!A$1:F$242,1,TRUE),Sheet5!$A$1:$A$242,0)+1,6))))</f>
        <v>12@180</v>
      </c>
      <c r="Z10" s="74">
        <f>IF(E10=0,0,1/(IF(E10=0,0,(IF(E10=0,0,VLOOKUP(IF(J10&gt;1,J10,INT(J10*100)/100),Sheet2!$A$2:$F$58,2,FALSE))*I10*D10*D10*D10*12*(1-0.8*0.8)/(25500000*(C10/1000)*(C10/1000)*(C10/1000))))))</f>
        <v>1692.8659432155257</v>
      </c>
      <c r="AA10" s="75">
        <f>IF(E10=0,0,1/(IF(E10=0,0,IF(J10&gt;=1,VLOOKUP(F10&amp;(IF(J10&gt;1,1,(INT(J10*100))/100)),Sheet3!$A$3:$G$461,7,FALSE),MAX((VLOOKUP(F10&amp;(IF(J10&gt;1,1,(INT(J10*100))/100)),Sheet3!$A$3:$G$461,7,FALSE)),VLOOKUP(F10&amp;(IF(J10&gt;1,1,(INT(J10*100))/100))+0.01,Sheet3!$A$3:$G$461,7,FALSE))))*(1/Z10)))</f>
        <v>3412.9458070312066</v>
      </c>
    </row>
    <row r="11" spans="2:27" s="18" customFormat="1" ht="15">
      <c r="B11" s="34" t="s">
        <v>62</v>
      </c>
      <c r="C11" s="58">
        <v>100</v>
      </c>
      <c r="D11" s="59">
        <v>1.8</v>
      </c>
      <c r="E11" s="60">
        <v>2.1</v>
      </c>
      <c r="F11" s="61">
        <v>3</v>
      </c>
      <c r="G11" s="67">
        <v>4.3</v>
      </c>
      <c r="H11" s="67">
        <v>2</v>
      </c>
      <c r="I11" s="64">
        <f t="shared" si="6"/>
        <v>7.959999999999999</v>
      </c>
      <c r="J11" s="97">
        <f t="shared" si="0"/>
        <v>0.8571428571428571</v>
      </c>
      <c r="K11" s="64">
        <f t="shared" si="1"/>
        <v>25.790399999999998</v>
      </c>
      <c r="L11" s="98">
        <f>IF(E11=0,0,VLOOKUP(IF(J11&gt;1,J11,INT(J11*100)/100),Sheet2!$A$2:$F$58,3,FALSE))</f>
        <v>0.0576</v>
      </c>
      <c r="M11" s="99">
        <f t="shared" si="2"/>
        <v>1.4855270399999998</v>
      </c>
      <c r="N11" s="100" t="str">
        <f>IF(AND(C11&lt;&gt;80,C11&lt;&gt;90,C11&lt;&gt;100,C11&lt;&gt;110,C11&lt;&gt;120,C11&lt;&gt;130,C11&lt;&gt;140,C11&lt;&gt;150,C11&lt;&gt;160),0,IF(C11=0,0,VLOOKUP((C11/10)&amp;(M11/100),Sheet4!A$1:F$239,6,TRUE)))</f>
        <v>8@180</v>
      </c>
      <c r="O11" s="101">
        <f>IF(E11=0,0,MAX(VLOOKUP(IF(J11&gt;1,J11,INT(J11*100)/100),Sheet2!$A$2:$F$58,4),VLOOKUP(IF(J11&gt;1,J11,0.01+INT(J11*100)/100),Sheet2!$A$2:$F$58,4)))</f>
        <v>0.0449</v>
      </c>
      <c r="P11" s="99">
        <f t="shared" si="3"/>
        <v>1.15798896</v>
      </c>
      <c r="Q11" s="102" t="str">
        <f>IF(AND(C11&lt;&gt;80,C11&lt;&gt;90,C11&lt;&gt;100,C11&lt;&gt;110,C11&lt;&gt;120,C11&lt;&gt;130,C11&lt;&gt;140,C11&lt;&gt;150,C11&lt;&gt;160),0,IF(C11=0,0,INDEX(Sheet5!$A$1:$F$242,MATCH(VLOOKUP((C11/10)&amp;(P11/100),Sheet5!A$1:F$242,1,TRUE),Sheet5!$A$1:$A$242,0)+1,6)))</f>
        <v>8@180</v>
      </c>
      <c r="R11" s="101">
        <f>IF(F11=0,0,IF(VLOOKUP(F11&amp;(IF(J11&gt;1,0.5,INT((J11*100)/5)*5/100)),Sheet3!$A$3:$E$461,4,FALSE),VLOOKUP(IF(J11&gt;1,J11,INT(J11*100)/100),Sheet2!$A$2:$F$58,5),0))</f>
        <v>0.0626</v>
      </c>
      <c r="S11" s="103">
        <f>IF(R11=0,0,IF(D11/E11&lt;0.5,1,IF(D11/E11=1,VLOOKUP(F11&amp;(IF(J11&gt;1,0.5,INT(J11*100)/100)),Sheet3!$A$3:$E$461,4,FALSE),MAX(VLOOKUP(F11&amp;(IF(J11&gt;1,0.5,INT(J11*100)/100)),Sheet3!$A$3:$E$461,4,FALSE),VLOOKUP(F11&amp;(IF(J11&gt;1,0.5,0.01+INT(J11*100)/100)),Sheet3!$A$3:$E$461,4,FALSE)))))</f>
        <v>1.33</v>
      </c>
      <c r="T11" s="99">
        <f t="shared" si="4"/>
        <v>2.1472571232</v>
      </c>
      <c r="U11" s="102" t="str">
        <f>IF(AND(C11&lt;&gt;80,C11&lt;&gt;90,C11&lt;&gt;100,C11&lt;&gt;110,C11&lt;&gt;120,C11&lt;&gt;130,C11&lt;&gt;140,C11&lt;&gt;150,C11&lt;&gt;160),0,IF(C11=0,0,VLOOKUP((C11/10)&amp;(IF(C11=80,IF(T11&lt;3,3,T11),IF(T11&lt;3.5,3.5,T11))/100),Sheet4!A$2:F$239,6,TRUE)))</f>
        <v>8@180</v>
      </c>
      <c r="V11" s="101">
        <f>IF(F11=0,0,IF(VLOOKUP(F11&amp;(IF(J11&gt;1,0.5,INT((J11*100)/5)*5/100)),Sheet3!$A$3:$E$461,5,FALSE),MAX(VLOOKUP(IF(J11&gt;1,J11,0.01+INT(J11*100)/100),Sheet2!$A$2:$F$58,6),VLOOKUP(IF(J11&gt;1,J11,INT(J11*100)/100),Sheet2!$A$2:$F$58,6)),0))</f>
        <v>0.0551</v>
      </c>
      <c r="W11" s="103">
        <f>IF(V11=0,0,IF(D11/E11&lt;0.5,1,IF(D11/E11=1,VLOOKUP(F11&amp;(IF(J11&gt;1,0.5,INT(J11*100)/100)),Sheet3!$A$3:$E$461,5,FALSE),MAX(VLOOKUP(F11&amp;(IF(J11&gt;1,0.5,INT(J11*100)/100)),Sheet3!$A$3:$E$461,5,FALSE),VLOOKUP(F11&amp;(IF(J11&gt;1,0.5,0.01+INT(J11*100)/100)),Sheet3!$A$3:$E$461,5,FALSE)))))</f>
        <v>1.33</v>
      </c>
      <c r="X11" s="99">
        <f t="shared" si="5"/>
        <v>1.8899978832000002</v>
      </c>
      <c r="Y11" s="102" t="str">
        <f>IF(RIGHT(B11,1)&lt;&gt;"-",IF(AND(C11&lt;&gt;80,C11&lt;&gt;90,C11&lt;&gt;100,C11&lt;&gt;110,C11&lt;&gt;120,C11&lt;&gt;130,C11&lt;&gt;140,C11&lt;&gt;150,C11&lt;&gt;160),0,IF(C11=0,0,VLOOKUP((C11/10)&amp;(IF(C11=80,IF(X11&lt;3,3,X11),IF(X11&lt;3.5,3.5,X11))/100),Sheet4!A$2:F$239,6,TRUE))),IF(AND(C11&lt;&gt;80,C11&lt;&gt;90,C11&lt;&gt;100,C11&lt;&gt;110,C11&lt;&gt;120,C11&lt;&gt;130,C11&lt;&gt;140,C11&lt;&gt;150,C11&lt;&gt;160),0,IF(C11=0,0,INDEX(Sheet5!$A$1:$F$242,MATCH(VLOOKUP((C11/10)&amp;(IF(C11=80,IF(X11&lt;2.5,2.5,X11),IF(X11&lt;3,3,X11))/100),Sheet5!A$1:F$242,1,TRUE),Sheet5!$A$1:$A$242,0)+1,6))))</f>
        <v>8@180</v>
      </c>
      <c r="Z11" s="62">
        <f>IF(E11=0,0,1/(IF(E11=0,0,(IF(E11=0,0,VLOOKUP(IF(J11&gt;1,J11,INT(J11*100)/100),Sheet2!$A$2:$F$58,2,FALSE))*I11*D11*D11*D11*12*(1-0.8*0.8)/(25500000*(C11/1000)*(C11/1000)*(C11/1000))))))</f>
        <v>23245.480310618834</v>
      </c>
      <c r="AA11" s="63">
        <f>IF(E11=0,0,1/(IF(E11=0,0,IF(J11&gt;=1,VLOOKUP(F11&amp;(IF(J11&gt;1,1,(INT(J11*100))/100)),Sheet3!$A$3:$G$461,7,FALSE),MAX((VLOOKUP(F11&amp;(IF(J11&gt;1,1,(INT(J11*100))/100)),Sheet3!$A$3:$G$461,7,FALSE)),VLOOKUP(F11&amp;(IF(J11&gt;1,1,(INT(J11*100))/100))+0.01,Sheet3!$A$3:$G$461,7,FALSE))))*(1/Z11)))</f>
        <v>44406.31256491172</v>
      </c>
    </row>
    <row r="12" spans="2:27" s="18" customFormat="1" ht="15">
      <c r="B12" s="34" t="s">
        <v>63</v>
      </c>
      <c r="C12" s="11">
        <v>100</v>
      </c>
      <c r="D12" s="14">
        <v>3.3</v>
      </c>
      <c r="E12" s="1">
        <v>3.9</v>
      </c>
      <c r="F12" s="9">
        <v>3</v>
      </c>
      <c r="G12" s="66">
        <v>4.3</v>
      </c>
      <c r="H12" s="66">
        <v>2</v>
      </c>
      <c r="I12" s="73">
        <f t="shared" si="6"/>
        <v>7.959999999999999</v>
      </c>
      <c r="J12" s="90">
        <f t="shared" si="0"/>
        <v>0.8461538461538461</v>
      </c>
      <c r="K12" s="73">
        <f t="shared" si="1"/>
        <v>86.68439999999998</v>
      </c>
      <c r="L12" s="91">
        <f>IF(E12=0,0,VLOOKUP(IF(J12&gt;1,J12,INT(J12*100)/100),Sheet2!$A$2:$F$58,3,FALSE))</f>
        <v>0.05864</v>
      </c>
      <c r="M12" s="92">
        <f t="shared" si="2"/>
        <v>5.083173215999999</v>
      </c>
      <c r="N12" s="93" t="str">
        <f>IF(AND(C12&lt;&gt;80,C12&lt;&gt;90,C12&lt;&gt;100,C12&lt;&gt;110,C12&lt;&gt;120,C12&lt;&gt;130,C12&lt;&gt;140,C12&lt;&gt;150,C12&lt;&gt;160),0,IF(C12=0,0,VLOOKUP((C12/10)&amp;(M12/100),Sheet4!A$1:F$239,6,TRUE)))</f>
        <v>8@150</v>
      </c>
      <c r="O12" s="94">
        <f>IF(E12=0,0,MAX(VLOOKUP(IF(J12&gt;1,J12,INT(J12*100)/100),Sheet2!$A$2:$F$58,4),VLOOKUP(IF(J12&gt;1,J12,0.01+INT(J12*100)/100),Sheet2!$A$2:$F$58,4)))</f>
        <v>0.0449</v>
      </c>
      <c r="P12" s="92">
        <f t="shared" si="3"/>
        <v>3.8921295599999994</v>
      </c>
      <c r="Q12" s="95" t="str">
        <f>IF(AND(C12&lt;&gt;80,C12&lt;&gt;90,C12&lt;&gt;100,C12&lt;&gt;110,C12&lt;&gt;120,C12&lt;&gt;130,C12&lt;&gt;140,C12&lt;&gt;150,C12&lt;&gt;160),0,IF(C12=0,0,INDEX(Sheet5!$A$1:$F$242,MATCH(VLOOKUP((C12/10)&amp;(P12/100),Sheet5!A$1:F$242,1,TRUE),Sheet5!$A$1:$A$242,0)+1,6)))</f>
        <v>8@180</v>
      </c>
      <c r="R12" s="94">
        <f>IF(F12=0,0,IF(VLOOKUP(F12&amp;(IF(J12&gt;1,0.5,INT((J12*100)/5)*5/100)),Sheet3!$A$3:$E$461,4,FALSE),VLOOKUP(IF(J12&gt;1,J12,INT(J12*100)/100),Sheet2!$A$2:$F$58,5),0))</f>
        <v>0.06336</v>
      </c>
      <c r="S12" s="96">
        <f>IF(R12=0,0,IF(D12/E12&lt;0.5,1,IF(D12/E12=1,VLOOKUP(F12&amp;(IF(J12&gt;1,0.5,INT(J12*100)/100)),Sheet3!$A$3:$E$461,4,FALSE),MAX(VLOOKUP(F12&amp;(IF(J12&gt;1,0.5,INT(J12*100)/100)),Sheet3!$A$3:$E$461,4,FALSE),VLOOKUP(F12&amp;(IF(J12&gt;1,0.5,0.01+INT(J12*100)/100)),Sheet3!$A$3:$E$461,4,FALSE)))))</f>
        <v>1.33</v>
      </c>
      <c r="T12" s="92">
        <f t="shared" si="4"/>
        <v>7.304790366719999</v>
      </c>
      <c r="U12" s="95" t="str">
        <f>IF(AND(C12&lt;&gt;80,C12&lt;&gt;90,C12&lt;&gt;100,C12&lt;&gt;110,C12&lt;&gt;120,C12&lt;&gt;130,C12&lt;&gt;140,C12&lt;&gt;150,C12&lt;&gt;160),0,IF(C12=0,0,VLOOKUP((C12/10)&amp;(IF(C12=80,IF(T12&lt;3,3,T12),IF(T12&lt;3.5,3.5,T12))/100),Sheet4!A$2:F$239,6,TRUE)))</f>
        <v>8@100</v>
      </c>
      <c r="V12" s="94">
        <f>IF(F12=0,0,IF(VLOOKUP(F12&amp;(IF(J12&gt;1,0.5,INT((J12*100)/5)*5/100)),Sheet3!$A$3:$E$461,5,FALSE),MAX(VLOOKUP(IF(J12&gt;1,J12,0.01+INT(J12*100)/100),Sheet2!$A$2:$F$58,6),VLOOKUP(IF(J12&gt;1,J12,INT(J12*100)/100),Sheet2!$A$2:$F$58,6)),0))</f>
        <v>0.055260000000000004</v>
      </c>
      <c r="W12" s="96">
        <f>IF(V12=0,0,IF(D12/E12&lt;0.5,1,IF(D12/E12=1,VLOOKUP(F12&amp;(IF(J12&gt;1,0.5,INT(J12*100)/100)),Sheet3!$A$3:$E$461,5,FALSE),MAX(VLOOKUP(F12&amp;(IF(J12&gt;1,0.5,INT(J12*100)/100)),Sheet3!$A$3:$E$461,5,FALSE),VLOOKUP(F12&amp;(IF(J12&gt;1,0.5,0.01+INT(J12*100)/100)),Sheet3!$A$3:$E$461,5,FALSE)))))</f>
        <v>1.332</v>
      </c>
      <c r="X12" s="92">
        <f t="shared" si="5"/>
        <v>6.380519685407999</v>
      </c>
      <c r="Y12" s="95" t="str">
        <f>IF(RIGHT(B12,1)&lt;&gt;"-",IF(AND(C12&lt;&gt;80,C12&lt;&gt;90,C12&lt;&gt;100,C12&lt;&gt;110,C12&lt;&gt;120,C12&lt;&gt;130,C12&lt;&gt;140,C12&lt;&gt;150,C12&lt;&gt;160),0,IF(C12=0,0,VLOOKUP((C12/10)&amp;(IF(C12=80,IF(X12&lt;3,3,X12),IF(X12&lt;3.5,3.5,X12))/100),Sheet4!A$2:F$239,6,TRUE))),IF(AND(C12&lt;&gt;80,C12&lt;&gt;90,C12&lt;&gt;100,C12&lt;&gt;110,C12&lt;&gt;120,C12&lt;&gt;130,C12&lt;&gt;140,C12&lt;&gt;150,C12&lt;&gt;160),0,IF(C12=0,0,INDEX(Sheet5!$A$1:$F$242,MATCH(VLOOKUP((C12/10)&amp;(IF(C12=80,IF(X12&lt;2.5,2.5,X12),IF(X12&lt;3,3,X12))/100),Sheet5!A$1:F$242,1,TRUE),Sheet5!$A$1:$A$242,0)+1,6))))</f>
        <v>8@120</v>
      </c>
      <c r="Z12" s="74">
        <f>IF(E12=0,0,1/(IF(E12=0,0,(IF(E12=0,0,VLOOKUP(IF(J12&gt;1,J12,INT(J12*100)/100),Sheet2!$A$2:$F$58,2,FALSE))*I12*D12*D12*D12*12*(1-0.8*0.8)/(25500000*(C12/1000)*(C12/1000)*(C12/1000))))))</f>
        <v>3696.678776258987</v>
      </c>
      <c r="AA12" s="75">
        <f>IF(E12=0,0,1/(IF(E12=0,0,IF(J12&gt;=1,VLOOKUP(F12&amp;(IF(J12&gt;1,1,(INT(J12*100))/100)),Sheet3!$A$3:$G$461,7,FALSE),MAX((VLOOKUP(F12&amp;(IF(J12&gt;1,1,(INT(J12*100))/100)),Sheet3!$A$3:$G$461,7,FALSE)),VLOOKUP(F12&amp;(IF(J12&gt;1,1,(INT(J12*100))/100))+0.01,Sheet3!$A$3:$G$461,7,FALSE))))*(1/Z12)))</f>
        <v>7070.221295851978</v>
      </c>
    </row>
    <row r="13" spans="2:27" s="18" customFormat="1" ht="15">
      <c r="B13" s="34" t="s">
        <v>64</v>
      </c>
      <c r="C13" s="11">
        <v>160</v>
      </c>
      <c r="D13" s="14">
        <v>5.7</v>
      </c>
      <c r="E13" s="1">
        <v>7.2</v>
      </c>
      <c r="F13" s="2">
        <v>3</v>
      </c>
      <c r="G13" s="66">
        <v>5.8</v>
      </c>
      <c r="H13" s="66">
        <v>2</v>
      </c>
      <c r="I13" s="73">
        <f t="shared" si="6"/>
        <v>9.79</v>
      </c>
      <c r="J13" s="90">
        <f t="shared" si="0"/>
        <v>0.7916666666666666</v>
      </c>
      <c r="K13" s="73">
        <f t="shared" si="1"/>
        <v>318.0771</v>
      </c>
      <c r="L13" s="91">
        <f>IF(E13=0,0,VLOOKUP(IF(J13&gt;1,J13,INT(J13*100)/100),Sheet2!$A$2:$F$58,3,FALSE))</f>
        <v>0.0639</v>
      </c>
      <c r="M13" s="92">
        <f t="shared" si="2"/>
        <v>20.325126689999998</v>
      </c>
      <c r="N13" s="93" t="str">
        <f>IF(AND(C13&lt;&gt;80,C13&lt;&gt;90,C13&lt;&gt;100,C13&lt;&gt;110,C13&lt;&gt;120,C13&lt;&gt;130,C13&lt;&gt;140,C13&lt;&gt;150,C13&lt;&gt;160),0,IF(C13=0,0,VLOOKUP((C13/10)&amp;(M13/100),Sheet4!A$1:F$239,6,TRUE)))</f>
        <v>12@150</v>
      </c>
      <c r="O13" s="94">
        <f>IF(E13=0,0,MAX(VLOOKUP(IF(J13&gt;1,J13,INT(J13*100)/100),Sheet2!$A$2:$F$58,4),VLOOKUP(IF(J13&gt;1,J13,0.01+INT(J13*100)/100),Sheet2!$A$2:$F$58,4)))</f>
        <v>0.0446</v>
      </c>
      <c r="P13" s="92">
        <f t="shared" si="3"/>
        <v>14.186238659999999</v>
      </c>
      <c r="Q13" s="95" t="str">
        <f>IF(AND(C13&lt;&gt;80,C13&lt;&gt;90,C13&lt;&gt;100,C13&lt;&gt;110,C13&lt;&gt;120,C13&lt;&gt;130,C13&lt;&gt;140,C13&lt;&gt;150,C13&lt;&gt;160),0,IF(C13=0,0,INDEX(Sheet5!$A$1:$F$242,MATCH(VLOOKUP((C13/10)&amp;(P13/100),Sheet5!A$1:F$242,1,TRUE),Sheet5!$A$1:$A$242,0)+1,6)))</f>
        <v>12@200</v>
      </c>
      <c r="R13" s="94">
        <f>IF(F13=0,0,IF(VLOOKUP(F13&amp;(IF(J13&gt;1,0.5,INT((J13*100)/5)*5/100)),Sheet3!$A$3:$E$461,4,FALSE),VLOOKUP(IF(J13&gt;1,J13,INT(J13*100)/100),Sheet2!$A$2:$F$58,5),0))</f>
        <v>0.06714</v>
      </c>
      <c r="S13" s="96">
        <f>IF(R13=0,0,IF(D13/E13&lt;0.5,1,IF(D13/E13=1,VLOOKUP(F13&amp;(IF(J13&gt;1,0.5,INT(J13*100)/100)),Sheet3!$A$3:$E$461,4,FALSE),MAX(VLOOKUP(F13&amp;(IF(J13&gt;1,0.5,INT(J13*100)/100)),Sheet3!$A$3:$E$461,4,FALSE),VLOOKUP(F13&amp;(IF(J13&gt;1,0.5,0.01+INT(J13*100)/100)),Sheet3!$A$3:$E$461,4,FALSE)))))</f>
        <v>1.332</v>
      </c>
      <c r="T13" s="92">
        <f t="shared" si="4"/>
        <v>28.445787730008</v>
      </c>
      <c r="U13" s="95" t="str">
        <f>IF(AND(C13&lt;&gt;80,C13&lt;&gt;90,C13&lt;&gt;100,C13&lt;&gt;110,C13&lt;&gt;120,C13&lt;&gt;130,C13&lt;&gt;140,C13&lt;&gt;150,C13&lt;&gt;160),0,IF(C13=0,0,VLOOKUP((C13/10)&amp;(IF(C13=80,IF(T13&lt;3,3,T13),IF(T13&lt;3.5,3.5,T13))/100),Sheet4!A$2:F$239,6,TRUE)))</f>
        <v>12@150</v>
      </c>
      <c r="V13" s="94">
        <f>IF(F13=0,0,IF(VLOOKUP(F13&amp;(IF(J13&gt;1,0.5,INT((J13*100)/5)*5/100)),Sheet3!$A$3:$E$461,5,FALSE),MAX(VLOOKUP(IF(J13&gt;1,J13,0.01+INT(J13*100)/100),Sheet2!$A$2:$F$58,6),VLOOKUP(IF(J13&gt;1,J13,INT(J13*100)/100),Sheet2!$A$2:$F$58,6)),0))</f>
        <v>0.05602</v>
      </c>
      <c r="W13" s="96">
        <f>IF(V13=0,0,IF(D13/E13&lt;0.5,1,IF(D13/E13=1,VLOOKUP(F13&amp;(IF(J13&gt;1,0.5,INT(J13*100)/100)),Sheet3!$A$3:$E$461,5,FALSE),MAX(VLOOKUP(F13&amp;(IF(J13&gt;1,0.5,INT(J13*100)/100)),Sheet3!$A$3:$E$461,5,FALSE),VLOOKUP(F13&amp;(IF(J13&gt;1,0.5,0.01+INT(J13*100)/100)),Sheet3!$A$3:$E$461,5,FALSE)))))</f>
        <v>1.342</v>
      </c>
      <c r="X13" s="92">
        <f t="shared" si="5"/>
        <v>23.912667408564</v>
      </c>
      <c r="Y13" s="95" t="str">
        <f>IF(RIGHT(B13,1)&lt;&gt;"-",IF(AND(C13&lt;&gt;80,C13&lt;&gt;90,C13&lt;&gt;100,C13&lt;&gt;110,C13&lt;&gt;120,C13&lt;&gt;130,C13&lt;&gt;140,C13&lt;&gt;150,C13&lt;&gt;160),0,IF(C13=0,0,VLOOKUP((C13/10)&amp;(IF(C13=80,IF(X13&lt;3,3,X13),IF(X13&lt;3.5,3.5,X13))/100),Sheet4!A$2:F$239,6,TRUE))),IF(AND(C13&lt;&gt;80,C13&lt;&gt;90,C13&lt;&gt;100,C13&lt;&gt;110,C13&lt;&gt;120,C13&lt;&gt;130,C13&lt;&gt;140,C13&lt;&gt;150,C13&lt;&gt;160),0,IF(C13=0,0,INDEX(Sheet5!$A$1:$F$242,MATCH(VLOOKUP((C13/10)&amp;(IF(C13=80,IF(X13&lt;2.5,2.5,X13),IF(X13&lt;3,3,X13))/100),Sheet5!A$1:F$242,1,TRUE),Sheet5!$A$1:$A$242,0)+1,6))))</f>
        <v>12@180</v>
      </c>
      <c r="Z13" s="74">
        <f>IF(E13=0,0,1/(IF(E13=0,0,(IF(E13=0,0,VLOOKUP(IF(J13&gt;1,J13,INT(J13*100)/100),Sheet2!$A$2:$F$58,2,FALSE))*I13*D13*D13*D13*12*(1-0.8*0.8)/(25500000*(C13/1000)*(C13/1000)*(C13/1000))))))</f>
        <v>2168.3730802211767</v>
      </c>
      <c r="AA13" s="75">
        <f>IF(E13=0,0,1/(IF(E13=0,0,IF(J13&gt;=1,VLOOKUP(F13&amp;(IF(J13&gt;1,1,(INT(J13*100))/100)),Sheet3!$A$3:$G$461,7,FALSE),MAX((VLOOKUP(F13&amp;(IF(J13&gt;1,1,(INT(J13*100))/100)),Sheet3!$A$3:$G$461,7,FALSE)),VLOOKUP(F13&amp;(IF(J13&gt;1,1,(INT(J13*100))/100))+0.01,Sheet3!$A$3:$G$461,7,FALSE))))*(1/Z13)))</f>
        <v>4177.408841448465</v>
      </c>
    </row>
    <row r="14" spans="2:27" s="18" customFormat="1" ht="15">
      <c r="B14" s="34" t="s">
        <v>65</v>
      </c>
      <c r="C14" s="11">
        <v>100</v>
      </c>
      <c r="D14" s="14">
        <v>2.2</v>
      </c>
      <c r="E14" s="1">
        <v>3</v>
      </c>
      <c r="F14" s="2">
        <v>3</v>
      </c>
      <c r="G14" s="66">
        <v>4.6</v>
      </c>
      <c r="H14" s="66">
        <v>3.5</v>
      </c>
      <c r="I14" s="73">
        <f t="shared" si="6"/>
        <v>10.419999999999998</v>
      </c>
      <c r="J14" s="90">
        <f t="shared" si="0"/>
        <v>0.7333333333333334</v>
      </c>
      <c r="K14" s="73">
        <f t="shared" si="1"/>
        <v>50.4328</v>
      </c>
      <c r="L14" s="91">
        <f>IF(E14=0,0,VLOOKUP(IF(J14&gt;1,J14,INT(J14*100)/100),Sheet2!$A$2:$F$58,3,FALSE))</f>
        <v>0.07066</v>
      </c>
      <c r="M14" s="92">
        <f t="shared" si="2"/>
        <v>3.563581648</v>
      </c>
      <c r="N14" s="93" t="str">
        <f>IF(AND(C14&lt;&gt;80,C14&lt;&gt;90,C14&lt;&gt;100,C14&lt;&gt;110,C14&lt;&gt;120,C14&lt;&gt;130,C14&lt;&gt;140,C14&lt;&gt;150,C14&lt;&gt;160),0,IF(C14=0,0,VLOOKUP((C14/10)&amp;(M14/100),Sheet4!A$1:F$239,6,TRUE)))</f>
        <v>8@180</v>
      </c>
      <c r="O14" s="94">
        <f>IF(E14=0,0,MAX(VLOOKUP(IF(J14&gt;1,J14,INT(J14*100)/100),Sheet2!$A$2:$F$58,4),VLOOKUP(IF(J14&gt;1,J14,0.01+INT(J14*100)/100),Sheet2!$A$2:$F$58,4)))</f>
        <v>0.04398</v>
      </c>
      <c r="P14" s="92">
        <f t="shared" si="3"/>
        <v>2.218034544</v>
      </c>
      <c r="Q14" s="95" t="str">
        <f>IF(AND(C14&lt;&gt;80,C14&lt;&gt;90,C14&lt;&gt;100,C14&lt;&gt;110,C14&lt;&gt;120,C14&lt;&gt;130,C14&lt;&gt;140,C14&lt;&gt;150,C14&lt;&gt;160),0,IF(C14=0,0,INDEX(Sheet5!$A$1:$F$242,MATCH(VLOOKUP((C14/10)&amp;(P14/100),Sheet5!A$1:F$242,1,TRUE),Sheet5!$A$1:$A$242,0)+1,6)))</f>
        <v>8@180</v>
      </c>
      <c r="R14" s="94">
        <f>IF(F14=0,0,IF(VLOOKUP(F14&amp;(IF(J14&gt;1,0.5,INT((J14*100)/5)*5/100)),Sheet3!$A$3:$E$461,4,FALSE),VLOOKUP(IF(J14&gt;1,J14,INT(J14*100)/100),Sheet2!$A$2:$F$58,5),0))</f>
        <v>0.07146</v>
      </c>
      <c r="S14" s="96">
        <f>IF(R14=0,0,IF(D14/E14&lt;0.5,1,IF(D14/E14=1,VLOOKUP(F14&amp;(IF(J14&gt;1,0.5,INT(J14*100)/100)),Sheet3!$A$3:$E$461,4,FALSE),MAX(VLOOKUP(F14&amp;(IF(J14&gt;1,0.5,INT(J14*100)/100)),Sheet3!$A$3:$E$461,4,FALSE),VLOOKUP(F14&amp;(IF(J14&gt;1,0.5,0.01+INT(J14*100)/100)),Sheet3!$A$3:$E$461,4,FALSE)))))</f>
        <v>1.344</v>
      </c>
      <c r="T14" s="92">
        <f t="shared" si="4"/>
        <v>4.843679081472</v>
      </c>
      <c r="U14" s="95" t="str">
        <f>IF(AND(C14&lt;&gt;80,C14&lt;&gt;90,C14&lt;&gt;100,C14&lt;&gt;110,C14&lt;&gt;120,C14&lt;&gt;130,C14&lt;&gt;140,C14&lt;&gt;150,C14&lt;&gt;160),0,IF(C14=0,0,VLOOKUP((C14/10)&amp;(IF(C14=80,IF(T14&lt;3,3,T14),IF(T14&lt;3.5,3.5,T14))/100),Sheet4!A$2:F$239,6,TRUE)))</f>
        <v>8@150</v>
      </c>
      <c r="V14" s="94">
        <f>IF(F14=0,0,IF(VLOOKUP(F14&amp;(IF(J14&gt;1,0.5,INT((J14*100)/5)*5/100)),Sheet3!$A$3:$E$461,5,FALSE),MAX(VLOOKUP(IF(J14&gt;1,J14,0.01+INT(J14*100)/100),Sheet2!$A$2:$F$58,6),VLOOKUP(IF(J14&gt;1,J14,INT(J14*100)/100),Sheet2!$A$2:$F$58,6)),0))</f>
        <v>0.05666</v>
      </c>
      <c r="W14" s="96">
        <f>IF(V14=0,0,IF(D14/E14&lt;0.5,1,IF(D14/E14=1,VLOOKUP(F14&amp;(IF(J14&gt;1,0.5,INT(J14*100)/100)),Sheet3!$A$3:$E$461,5,FALSE),MAX(VLOOKUP(F14&amp;(IF(J14&gt;1,0.5,INT(J14*100)/100)),Sheet3!$A$3:$E$461,5,FALSE),VLOOKUP(F14&amp;(IF(J14&gt;1,0.5,0.01+INT(J14*100)/100)),Sheet3!$A$3:$E$461,5,FALSE)))))</f>
        <v>1.354</v>
      </c>
      <c r="X14" s="92">
        <f t="shared" si="5"/>
        <v>3.869085394592</v>
      </c>
      <c r="Y14" s="95" t="str">
        <f>IF(RIGHT(B14,1)&lt;&gt;"-",IF(AND(C14&lt;&gt;80,C14&lt;&gt;90,C14&lt;&gt;100,C14&lt;&gt;110,C14&lt;&gt;120,C14&lt;&gt;130,C14&lt;&gt;140,C14&lt;&gt;150,C14&lt;&gt;160),0,IF(C14=0,0,VLOOKUP((C14/10)&amp;(IF(C14=80,IF(X14&lt;3,3,X14),IF(X14&lt;3.5,3.5,X14))/100),Sheet4!A$2:F$239,6,TRUE))),IF(AND(C14&lt;&gt;80,C14&lt;&gt;90,C14&lt;&gt;100,C14&lt;&gt;110,C14&lt;&gt;120,C14&lt;&gt;130,C14&lt;&gt;140,C14&lt;&gt;150,C14&lt;&gt;160),0,IF(C14=0,0,INDEX(Sheet5!$A$1:$F$242,MATCH(VLOOKUP((C14/10)&amp;(IF(C14=80,IF(X14&lt;2.5,2.5,X14),IF(X14&lt;3,3,X14))/100),Sheet5!A$1:F$242,1,TRUE),Sheet5!$A$1:$A$242,0)+1,6))))</f>
        <v>8@180</v>
      </c>
      <c r="Z14" s="74">
        <f>IF(E14=0,0,1/(IF(E14=0,0,(IF(E14=0,0,VLOOKUP(IF(J14&gt;1,J14,INT(J14*100)/100),Sheet2!$A$2:$F$58,2,FALSE))*I14*D14*D14*D14*12*(1-0.8*0.8)/(25500000*(C14/1000)*(C14/1000)*(C14/1000))))))</f>
        <v>7725.981320965448</v>
      </c>
      <c r="AA14" s="75">
        <f>IF(E14=0,0,1/(IF(E14=0,0,IF(J14&gt;=1,VLOOKUP(F14&amp;(IF(J14&gt;1,1,(INT(J14*100))/100)),Sheet3!$A$3:$G$461,7,FALSE),MAX((VLOOKUP(F14&amp;(IF(J14&gt;1,1,(INT(J14*100))/100)),Sheet3!$A$3:$G$461,7,FALSE)),VLOOKUP(F14&amp;(IF(J14&gt;1,1,(INT(J14*100))/100))+0.01,Sheet3!$A$3:$G$461,7,FALSE))))*(1/Z14)))</f>
        <v>15107.691483531395</v>
      </c>
    </row>
    <row r="15" spans="2:27" s="18" customFormat="1" ht="15">
      <c r="B15" s="34" t="s">
        <v>66</v>
      </c>
      <c r="C15" s="58">
        <v>100</v>
      </c>
      <c r="D15" s="59">
        <v>3</v>
      </c>
      <c r="E15" s="60">
        <v>3</v>
      </c>
      <c r="F15" s="61">
        <v>3</v>
      </c>
      <c r="G15" s="67">
        <v>4.3</v>
      </c>
      <c r="H15" s="67">
        <v>2</v>
      </c>
      <c r="I15" s="64">
        <f t="shared" si="6"/>
        <v>7.959999999999999</v>
      </c>
      <c r="J15" s="97">
        <f t="shared" si="0"/>
        <v>1</v>
      </c>
      <c r="K15" s="64">
        <f t="shared" si="1"/>
        <v>71.63999999999999</v>
      </c>
      <c r="L15" s="98">
        <f>IF(E15=0,0,VLOOKUP(IF(J15&gt;1,J15,INT(J15*100)/100),Sheet2!$A$2:$F$58,3,FALSE))</f>
        <v>0.0442</v>
      </c>
      <c r="M15" s="99">
        <f t="shared" si="2"/>
        <v>3.1664879999999997</v>
      </c>
      <c r="N15" s="100" t="str">
        <f>IF(AND(C15&lt;&gt;80,C15&lt;&gt;90,C15&lt;&gt;100,C15&lt;&gt;110,C15&lt;&gt;120,C15&lt;&gt;130,C15&lt;&gt;140,C15&lt;&gt;150,C15&lt;&gt;160),0,IF(C15=0,0,VLOOKUP((C15/10)&amp;(M15/100),Sheet4!A$1:F$239,6,TRUE)))</f>
        <v>8@180</v>
      </c>
      <c r="O15" s="101">
        <f>IF(E15=0,0,MAX(VLOOKUP(IF(J15&gt;1,J15,INT(J15*100)/100),Sheet2!$A$2:$F$58,4),VLOOKUP(IF(J15&gt;1,J15,0.01+INT(J15*100)/100),Sheet2!$A$2:$F$58,4)))</f>
        <v>0.0442</v>
      </c>
      <c r="P15" s="99">
        <f t="shared" si="3"/>
        <v>3.1664879999999997</v>
      </c>
      <c r="Q15" s="102" t="str">
        <f>IF(AND(C15&lt;&gt;80,C15&lt;&gt;90,C15&lt;&gt;100,C15&lt;&gt;110,C15&lt;&gt;120,C15&lt;&gt;130,C15&lt;&gt;140,C15&lt;&gt;150,C15&lt;&gt;160),0,IF(C15=0,0,INDEX(Sheet5!$A$1:$F$242,MATCH(VLOOKUP((C15/10)&amp;(P15/100),Sheet5!A$1:F$242,1,TRUE),Sheet5!$A$1:$A$242,0)+1,6)))</f>
        <v>8@180</v>
      </c>
      <c r="R15" s="101">
        <f>IF(F15=0,0,IF(VLOOKUP(F15&amp;(IF(J15&gt;1,0.5,INT((J15*100)/5)*5/100)),Sheet3!$A$3:$E$461,4,FALSE),VLOOKUP(IF(J15&gt;1,J15,INT(J15*100)/100),Sheet2!$A$2:$F$58,5),0))</f>
        <v>0.0513</v>
      </c>
      <c r="S15" s="103">
        <f>IF(R15=0,0,IF(D15/E15&lt;0.5,1,IF(D15/E15=1,VLOOKUP(F15&amp;(IF(J15&gt;1,0.5,INT(J15*100)/100)),Sheet3!$A$3:$E$461,4,FALSE),MAX(VLOOKUP(F15&amp;(IF(J15&gt;1,0.5,INT(J15*100)/100)),Sheet3!$A$3:$E$461,4,FALSE),VLOOKUP(F15&amp;(IF(J15&gt;1,0.5,0.01+INT(J15*100)/100)),Sheet3!$A$3:$E$461,4,FALSE)))))</f>
        <v>1.32</v>
      </c>
      <c r="T15" s="99">
        <f t="shared" si="4"/>
        <v>4.851174239999999</v>
      </c>
      <c r="U15" s="102" t="str">
        <f>IF(AND(C15&lt;&gt;80,C15&lt;&gt;90,C15&lt;&gt;100,C15&lt;&gt;110,C15&lt;&gt;120,C15&lt;&gt;130,C15&lt;&gt;140,C15&lt;&gt;150,C15&lt;&gt;160),0,IF(C15=0,0,VLOOKUP((C15/10)&amp;(IF(C15=80,IF(T15&lt;3,3,T15),IF(T15&lt;3.5,3.5,T15))/100),Sheet4!A$2:F$239,6,TRUE)))</f>
        <v>8@150</v>
      </c>
      <c r="V15" s="101">
        <f>IF(F15=0,0,IF(VLOOKUP(F15&amp;(IF(J15&gt;1,0.5,INT((J15*100)/5)*5/100)),Sheet3!$A$3:$E$461,5,FALSE),MAX(VLOOKUP(IF(J15&gt;1,J15,0.01+INT(J15*100)/100),Sheet2!$A$2:$F$58,6),VLOOKUP(IF(J15&gt;1,J15,INT(J15*100)/100),Sheet2!$A$2:$F$58,6)),0))</f>
        <v>0.0513</v>
      </c>
      <c r="W15" s="103">
        <f>IF(V15=0,0,IF(D15/E15&lt;0.5,1,IF(D15/E15=1,VLOOKUP(F15&amp;(IF(J15&gt;1,0.5,INT(J15*100)/100)),Sheet3!$A$3:$E$461,5,FALSE),MAX(VLOOKUP(F15&amp;(IF(J15&gt;1,0.5,INT(J15*100)/100)),Sheet3!$A$3:$E$461,5,FALSE),VLOOKUP(F15&amp;(IF(J15&gt;1,0.5,0.01+INT(J15*100)/100)),Sheet3!$A$3:$E$461,5,FALSE)))))</f>
        <v>1.32</v>
      </c>
      <c r="X15" s="99">
        <f t="shared" si="5"/>
        <v>4.851174239999999</v>
      </c>
      <c r="Y15" s="102" t="str">
        <f>IF(RIGHT(B15,1)&lt;&gt;"-",IF(AND(C15&lt;&gt;80,C15&lt;&gt;90,C15&lt;&gt;100,C15&lt;&gt;110,C15&lt;&gt;120,C15&lt;&gt;130,C15&lt;&gt;140,C15&lt;&gt;150,C15&lt;&gt;160),0,IF(C15=0,0,VLOOKUP((C15/10)&amp;(IF(C15=80,IF(X15&lt;3,3,X15),IF(X15&lt;3.5,3.5,X15))/100),Sheet4!A$2:F$239,6,TRUE))),IF(AND(C15&lt;&gt;80,C15&lt;&gt;90,C15&lt;&gt;100,C15&lt;&gt;110,C15&lt;&gt;120,C15&lt;&gt;130,C15&lt;&gt;140,C15&lt;&gt;150,C15&lt;&gt;160),0,IF(C15=0,0,INDEX(Sheet5!$A$1:$F$242,MATCH(VLOOKUP((C15/10)&amp;(IF(C15=80,IF(X15&lt;2.5,2.5,X15),IF(X15&lt;3,3,X15))/100),Sheet5!A$1:F$242,1,TRUE),Sheet5!$A$1:$A$242,0)+1,6))))</f>
        <v>8@150</v>
      </c>
      <c r="Z15" s="62">
        <f>IF(E15=0,0,1/(IF(E15=0,0,(IF(E15=0,0,VLOOKUP(IF(J15&gt;1,J15,INT(J15*100)/100),Sheet2!$A$2:$F$58,2,FALSE))*I15*D15*D15*D15*12*(1-0.8*0.8)/(25500000*(C15/1000)*(C15/1000)*(C15/1000))))))</f>
        <v>6764.778299655756</v>
      </c>
      <c r="AA15" s="63">
        <f>IF(E15=0,0,1/(IF(E15=0,0,IF(J15&gt;=1,VLOOKUP(F15&amp;(IF(J15&gt;1,1,(INT(J15*100))/100)),Sheet3!$A$3:$G$461,7,FALSE),MAX((VLOOKUP(F15&amp;(IF(J15&gt;1,1,(INT(J15*100))/100)),Sheet3!$A$3:$G$461,7,FALSE)),VLOOKUP(F15&amp;(IF(J15&gt;1,1,(INT(J15*100))/100))+0.01,Sheet3!$A$3:$G$461,7,FALSE))))*(1/Z15)))</f>
        <v>12774.418556559242</v>
      </c>
    </row>
    <row r="16" spans="2:27" s="18" customFormat="1" ht="15">
      <c r="B16" s="34" t="s">
        <v>69</v>
      </c>
      <c r="C16" s="11"/>
      <c r="D16" s="14"/>
      <c r="E16" s="1"/>
      <c r="F16" s="9"/>
      <c r="G16" s="66"/>
      <c r="H16" s="66"/>
      <c r="I16" s="73">
        <f t="shared" si="6"/>
        <v>0</v>
      </c>
      <c r="J16" s="90">
        <f t="shared" si="0"/>
        <v>0</v>
      </c>
      <c r="K16" s="73">
        <f>IF(E16=0,0,I16*D16*D16)</f>
        <v>0</v>
      </c>
      <c r="L16" s="91">
        <f>IF(E16=0,0,VLOOKUP(IF(J16&gt;1,J16,INT(J16*100)/100),Sheet2!$A$2:$F$58,3,FALSE))</f>
        <v>0</v>
      </c>
      <c r="M16" s="92">
        <f t="shared" si="2"/>
        <v>0</v>
      </c>
      <c r="N16" s="93">
        <f>IF(AND(C16&lt;&gt;80,C16&lt;&gt;90,C16&lt;&gt;100,C16&lt;&gt;110,C16&lt;&gt;120,C16&lt;&gt;130,C16&lt;&gt;140,C16&lt;&gt;150,C16&lt;&gt;160),0,IF(C16=0,0,VLOOKUP((C16/10)&amp;(M16/100),Sheet4!A$1:F$239,6,TRUE)))</f>
        <v>0</v>
      </c>
      <c r="O16" s="94">
        <f>IF(E16=0,0,MAX(VLOOKUP(IF(J16&gt;1,J16,INT(J16*100)/100),Sheet2!$A$2:$F$58,4),VLOOKUP(IF(J16&gt;1,J16,0.01+INT(J16*100)/100),Sheet2!$A$2:$F$58,4)))</f>
        <v>0</v>
      </c>
      <c r="P16" s="92">
        <f t="shared" si="3"/>
        <v>0</v>
      </c>
      <c r="Q16" s="95">
        <f>IF(AND(C16&lt;&gt;80,C16&lt;&gt;90,C16&lt;&gt;100,C16&lt;&gt;110,C16&lt;&gt;120,C16&lt;&gt;130,C16&lt;&gt;140,C16&lt;&gt;150,C16&lt;&gt;160),0,IF(C16=0,0,INDEX(Sheet5!$A$1:$F$242,MATCH(VLOOKUP((C16/10)&amp;(P16/100),Sheet5!A$1:F$242,1,TRUE),Sheet5!$A$1:$A$242,0)+1,6)))</f>
        <v>0</v>
      </c>
      <c r="R16" s="94">
        <f>IF(F16=0,0,IF(VLOOKUP(F16&amp;(IF(J16&gt;1,0.5,INT((J16*100)/5)*5/100)),Sheet3!$A$3:$E$461,4,FALSE),VLOOKUP(IF(J16&gt;1,J16,INT(J16*100)/100),Sheet2!$A$2:$F$58,5),0))</f>
        <v>0</v>
      </c>
      <c r="S16" s="96">
        <f>IF(R16=0,0,IF(D16/E16&lt;0.5,1,IF(D16/E16=1,VLOOKUP(F16&amp;(IF(J16&gt;1,0.5,INT(J16*100)/100)),Sheet3!$A$3:$E$461,4,FALSE),MAX(VLOOKUP(F16&amp;(IF(J16&gt;1,0.5,INT(J16*100)/100)),Sheet3!$A$3:$E$461,4,FALSE),VLOOKUP(F16&amp;(IF(J16&gt;1,0.5,0.01+INT(J16*100)/100)),Sheet3!$A$3:$E$461,4,FALSE)))))</f>
        <v>0</v>
      </c>
      <c r="T16" s="92">
        <f t="shared" si="4"/>
        <v>0</v>
      </c>
      <c r="U16" s="95">
        <f>IF(AND(C16&lt;&gt;80,C16&lt;&gt;90,C16&lt;&gt;100,C16&lt;&gt;110,C16&lt;&gt;120,C16&lt;&gt;130,C16&lt;&gt;140,C16&lt;&gt;150,C16&lt;&gt;160),0,IF(C16=0,0,VLOOKUP((C16/10)&amp;(IF(C16=80,IF(T16&lt;3,3,T16),IF(T16&lt;3.5,3.5,T16))/100),Sheet4!A$2:F$239,6,TRUE)))</f>
        <v>0</v>
      </c>
      <c r="V16" s="94">
        <f>IF(F16=0,0,IF(VLOOKUP(F16&amp;(IF(J16&gt;1,0.5,INT((J16*100)/5)*5/100)),Sheet3!$A$3:$E$461,5,FALSE),MAX(VLOOKUP(IF(J16&gt;1,J16,0.01+INT(J16*100)/100),Sheet2!$A$2:$F$58,6),VLOOKUP(IF(J16&gt;1,J16,INT(J16*100)/100),Sheet2!$A$2:$F$58,6)),0))</f>
        <v>0</v>
      </c>
      <c r="W16" s="96">
        <f>IF(V16=0,0,IF(D16/E16&lt;0.5,1,IF(D16/E16=1,VLOOKUP(F16&amp;(IF(J16&gt;1,0.5,INT(J16*100)/100)),Sheet3!$A$3:$E$461,5,FALSE),MAX(VLOOKUP(F16&amp;(IF(J16&gt;1,0.5,INT(J16*100)/100)),Sheet3!$A$3:$E$461,5,FALSE),VLOOKUP(F16&amp;(IF(J16&gt;1,0.5,0.01+INT(J16*100)/100)),Sheet3!$A$3:$E$461,5,FALSE)))))</f>
        <v>0</v>
      </c>
      <c r="X16" s="92">
        <f t="shared" si="5"/>
        <v>0</v>
      </c>
      <c r="Y16" s="95">
        <f>IF(RIGHT(B16,1)&lt;&gt;"-",IF(AND(C16&lt;&gt;80,C16&lt;&gt;90,C16&lt;&gt;100,C16&lt;&gt;110,C16&lt;&gt;120,C16&lt;&gt;130,C16&lt;&gt;140,C16&lt;&gt;150,C16&lt;&gt;160),0,IF(C16=0,0,VLOOKUP((C16/10)&amp;(IF(C16=80,IF(X16&lt;3,3,X16),IF(X16&lt;3.5,3.5,X16))/100),Sheet4!A$2:F$239,6,TRUE))),IF(AND(C16&lt;&gt;80,C16&lt;&gt;90,C16&lt;&gt;100,C16&lt;&gt;110,C16&lt;&gt;120,C16&lt;&gt;130,C16&lt;&gt;140,C16&lt;&gt;150,C16&lt;&gt;160),0,IF(C16=0,0,INDEX(Sheet5!$A$1:$F$242,MATCH(VLOOKUP((C16/10)&amp;(IF(C16=80,IF(X16&lt;2.5,2.5,X16),IF(X16&lt;3,3,X16))/100),Sheet5!A$1:F$242,1,TRUE),Sheet5!$A$1:$A$242,0)+1,6))))</f>
        <v>0</v>
      </c>
      <c r="Z16" s="74">
        <f>IF(E16=0,0,1/(IF(E16=0,0,(IF(E16=0,0,VLOOKUP(IF(J16&gt;1,J16,INT(J16*100)/100),Sheet2!$A$2:$F$58,2,FALSE))*I16*D16*D16*D16*12*(1-0.8*0.8)/(25500000*(C16/1000)*(C16/1000)*(C16/1000))))))</f>
        <v>0</v>
      </c>
      <c r="AA16" s="75">
        <f>IF(E16=0,0,1/(IF(E16=0,0,IF(J16&gt;=1,VLOOKUP(F16&amp;(IF(J16&gt;1,1,(INT(J16*100))/100)),Sheet3!$A$3:$G$461,7,FALSE),MAX((VLOOKUP(F16&amp;(IF(J16&gt;1,1,(INT(J16*100))/100)),Sheet3!$A$3:$G$461,7,FALSE)),VLOOKUP(F16&amp;(IF(J16&gt;1,1,(INT(J16*100))/100))+0.01,Sheet3!$A$3:$G$461,7,FALSE))))*(1/Z16)))</f>
        <v>0</v>
      </c>
    </row>
    <row r="17" spans="2:27" s="18" customFormat="1" ht="15">
      <c r="B17" s="34" t="s">
        <v>70</v>
      </c>
      <c r="C17" s="11">
        <v>100</v>
      </c>
      <c r="D17" s="14">
        <v>2.2</v>
      </c>
      <c r="E17" s="1">
        <v>3</v>
      </c>
      <c r="F17" s="2">
        <v>3</v>
      </c>
      <c r="G17" s="66">
        <v>6.2</v>
      </c>
      <c r="H17" s="66">
        <v>0.7</v>
      </c>
      <c r="I17" s="73">
        <f t="shared" si="6"/>
        <v>9.056000000000001</v>
      </c>
      <c r="J17" s="90">
        <f t="shared" si="0"/>
        <v>0.7333333333333334</v>
      </c>
      <c r="K17" s="73">
        <f>IF(E17=0,0,I17*D17*D17)</f>
        <v>43.831040000000016</v>
      </c>
      <c r="L17" s="91">
        <f>IF(E17=0,0,VLOOKUP(IF(J17&gt;1,J17,INT(J17*100)/100),Sheet2!$A$2:$F$58,3,FALSE))</f>
        <v>0.07066</v>
      </c>
      <c r="M17" s="92">
        <f t="shared" si="2"/>
        <v>3.097101286400001</v>
      </c>
      <c r="N17" s="93" t="str">
        <f>IF(AND(C17&lt;&gt;80,C17&lt;&gt;90,C17&lt;&gt;100,C17&lt;&gt;110,C17&lt;&gt;120,C17&lt;&gt;130,C17&lt;&gt;140,C17&lt;&gt;150,C17&lt;&gt;160),0,IF(C17=0,0,VLOOKUP((C17/10)&amp;(M17/100),Sheet4!A$1:F$239,6,TRUE)))</f>
        <v>8@180</v>
      </c>
      <c r="O17" s="94">
        <f>IF(E17=0,0,MAX(VLOOKUP(IF(J17&gt;1,J17,INT(J17*100)/100),Sheet2!$A$2:$F$58,4),VLOOKUP(IF(J17&gt;1,J17,0.01+INT(J17*100)/100),Sheet2!$A$2:$F$58,4)))</f>
        <v>0.04398</v>
      </c>
      <c r="P17" s="92">
        <f t="shared" si="3"/>
        <v>1.9276891392000006</v>
      </c>
      <c r="Q17" s="95" t="str">
        <f>IF(AND(C17&lt;&gt;80,C17&lt;&gt;90,C17&lt;&gt;100,C17&lt;&gt;110,C17&lt;&gt;120,C17&lt;&gt;130,C17&lt;&gt;140,C17&lt;&gt;150,C17&lt;&gt;160),0,IF(C17=0,0,INDEX(Sheet5!$A$1:$F$242,MATCH(VLOOKUP((C17/10)&amp;(P17/100),Sheet5!A$1:F$242,1,TRUE),Sheet5!$A$1:$A$242,0)+1,6)))</f>
        <v>8@180</v>
      </c>
      <c r="R17" s="94">
        <f>IF(F17=0,0,IF(VLOOKUP(F17&amp;(IF(J17&gt;1,0.5,INT((J17*100)/5)*5/100)),Sheet3!$A$3:$E$461,4,FALSE),VLOOKUP(IF(J17&gt;1,J17,INT(J17*100)/100),Sheet2!$A$2:$F$58,5),0))</f>
        <v>0.07146</v>
      </c>
      <c r="S17" s="96">
        <f>IF(R17=0,0,IF(D17/E17&lt;0.5,1,IF(D17/E17=1,VLOOKUP(F17&amp;(IF(J17&gt;1,0.5,INT(J17*100)/100)),Sheet3!$A$3:$E$461,4,FALSE),MAX(VLOOKUP(F17&amp;(IF(J17&gt;1,0.5,INT(J17*100)/100)),Sheet3!$A$3:$E$461,4,FALSE),VLOOKUP(F17&amp;(IF(J17&gt;1,0.5,0.01+INT(J17*100)/100)),Sheet3!$A$3:$E$461,4,FALSE)))))</f>
        <v>1.344</v>
      </c>
      <c r="T17" s="92">
        <f t="shared" si="4"/>
        <v>4.209631263129602</v>
      </c>
      <c r="U17" s="95" t="str">
        <f>IF(AND(C17&lt;&gt;80,C17&lt;&gt;90,C17&lt;&gt;100,C17&lt;&gt;110,C17&lt;&gt;120,C17&lt;&gt;130,C17&lt;&gt;140,C17&lt;&gt;150,C17&lt;&gt;160),0,IF(C17=0,0,VLOOKUP((C17/10)&amp;(IF(C17=80,IF(T17&lt;3,3,T17),IF(T17&lt;3.5,3.5,T17))/100),Sheet4!A$2:F$239,6,TRUE)))</f>
        <v>8@180</v>
      </c>
      <c r="V17" s="94">
        <f>IF(F17=0,0,IF(VLOOKUP(F17&amp;(IF(J17&gt;1,0.5,INT((J17*100)/5)*5/100)),Sheet3!$A$3:$E$461,5,FALSE),MAX(VLOOKUP(IF(J17&gt;1,J17,0.01+INT(J17*100)/100),Sheet2!$A$2:$F$58,6),VLOOKUP(IF(J17&gt;1,J17,INT(J17*100)/100),Sheet2!$A$2:$F$58,6)),0))</f>
        <v>0.05666</v>
      </c>
      <c r="W17" s="96">
        <f>IF(V17=0,0,IF(D17/E17&lt;0.5,1,IF(D17/E17=1,VLOOKUP(F17&amp;(IF(J17&gt;1,0.5,INT(J17*100)/100)),Sheet3!$A$3:$E$461,5,FALSE),MAX(VLOOKUP(F17&amp;(IF(J17&gt;1,0.5,INT(J17*100)/100)),Sheet3!$A$3:$E$461,5,FALSE),VLOOKUP(F17&amp;(IF(J17&gt;1,0.5,0.01+INT(J17*100)/100)),Sheet3!$A$3:$E$461,5,FALSE)))))</f>
        <v>1.354</v>
      </c>
      <c r="X17" s="92">
        <f t="shared" si="5"/>
        <v>3.362613947545601</v>
      </c>
      <c r="Y17" s="95" t="str">
        <f>IF(RIGHT(B17,1)&lt;&gt;"-",IF(AND(C17&lt;&gt;80,C17&lt;&gt;90,C17&lt;&gt;100,C17&lt;&gt;110,C17&lt;&gt;120,C17&lt;&gt;130,C17&lt;&gt;140,C17&lt;&gt;150,C17&lt;&gt;160),0,IF(C17=0,0,VLOOKUP((C17/10)&amp;(IF(C17=80,IF(X17&lt;3,3,X17),IF(X17&lt;3.5,3.5,X17))/100),Sheet4!A$2:F$239,6,TRUE))),IF(AND(C17&lt;&gt;80,C17&lt;&gt;90,C17&lt;&gt;100,C17&lt;&gt;110,C17&lt;&gt;120,C17&lt;&gt;130,C17&lt;&gt;140,C17&lt;&gt;150,C17&lt;&gt;160),0,IF(C17=0,0,INDEX(Sheet5!$A$1:$F$242,MATCH(VLOOKUP((C17/10)&amp;(IF(C17=80,IF(X17&lt;2.5,2.5,X17),IF(X17&lt;3,3,X17))/100),Sheet5!A$1:F$242,1,TRUE),Sheet5!$A$1:$A$242,0)+1,6))))</f>
        <v>8@180</v>
      </c>
      <c r="Z17" s="74">
        <f>IF(E17=0,0,1/(IF(E17=0,0,(IF(E17=0,0,VLOOKUP(IF(J17&gt;1,J17,INT(J17*100)/100),Sheet2!$A$2:$F$58,2,FALSE))*I17*D17*D17*D17*12*(1-0.8*0.8)/(25500000*(C17/1000)*(C17/1000)*(C17/1000))))))</f>
        <v>8889.656069397075</v>
      </c>
      <c r="AA17" s="75">
        <f>IF(E17=0,0,1/(IF(E17=0,0,IF(J17&gt;=1,VLOOKUP(F17&amp;(IF(J17&gt;1,1,(INT(J17*100))/100)),Sheet3!$A$3:$G$461,7,FALSE),MAX((VLOOKUP(F17&amp;(IF(J17&gt;1,1,(INT(J17*100))/100)),Sheet3!$A$3:$G$461,7,FALSE)),VLOOKUP(F17&amp;(IF(J17&gt;1,1,(INT(J17*100))/100))+0.01,Sheet3!$A$3:$G$461,7,FALSE))))*(1/Z17)))</f>
        <v>17383.187418109213</v>
      </c>
    </row>
    <row r="18" spans="2:27" s="18" customFormat="1" ht="15">
      <c r="B18" s="34" t="s">
        <v>71</v>
      </c>
      <c r="C18" s="11">
        <v>100</v>
      </c>
      <c r="D18" s="14">
        <v>3</v>
      </c>
      <c r="E18" s="1">
        <v>3</v>
      </c>
      <c r="F18" s="2">
        <v>3</v>
      </c>
      <c r="G18" s="66">
        <v>6.2</v>
      </c>
      <c r="H18" s="66">
        <v>2</v>
      </c>
      <c r="I18" s="73">
        <f t="shared" si="6"/>
        <v>10.33</v>
      </c>
      <c r="J18" s="90">
        <f t="shared" si="0"/>
        <v>1</v>
      </c>
      <c r="K18" s="73">
        <f>IF(E18=0,0,I18*D18*D18)</f>
        <v>92.97</v>
      </c>
      <c r="L18" s="91">
        <f>IF(E18=0,0,VLOOKUP(IF(J18&gt;1,J18,INT(J18*100)/100),Sheet2!$A$2:$F$58,3,FALSE))</f>
        <v>0.0442</v>
      </c>
      <c r="M18" s="92">
        <f t="shared" si="2"/>
        <v>4.109274</v>
      </c>
      <c r="N18" s="93" t="str">
        <f>IF(AND(C18&lt;&gt;80,C18&lt;&gt;90,C18&lt;&gt;100,C18&lt;&gt;110,C18&lt;&gt;120,C18&lt;&gt;130,C18&lt;&gt;140,C18&lt;&gt;150,C18&lt;&gt;160),0,IF(C18=0,0,VLOOKUP((C18/10)&amp;(M18/100),Sheet4!A$1:F$239,6,TRUE)))</f>
        <v>8@180</v>
      </c>
      <c r="O18" s="94">
        <f>IF(E18=0,0,MAX(VLOOKUP(IF(J18&gt;1,J18,INT(J18*100)/100),Sheet2!$A$2:$F$58,4),VLOOKUP(IF(J18&gt;1,J18,0.01+INT(J18*100)/100),Sheet2!$A$2:$F$58,4)))</f>
        <v>0.0442</v>
      </c>
      <c r="P18" s="92">
        <f t="shared" si="3"/>
        <v>4.109274</v>
      </c>
      <c r="Q18" s="95" t="str">
        <f>IF(AND(C18&lt;&gt;80,C18&lt;&gt;90,C18&lt;&gt;100,C18&lt;&gt;110,C18&lt;&gt;120,C18&lt;&gt;130,C18&lt;&gt;140,C18&lt;&gt;150,C18&lt;&gt;160),0,IF(C18=0,0,INDEX(Sheet5!$A$1:$F$242,MATCH(VLOOKUP((C18/10)&amp;(P18/100),Sheet5!A$1:F$242,1,TRUE),Sheet5!$A$1:$A$242,0)+1,6)))</f>
        <v>8@150</v>
      </c>
      <c r="R18" s="94">
        <f>IF(F18=0,0,IF(VLOOKUP(F18&amp;(IF(J18&gt;1,0.5,INT((J18*100)/5)*5/100)),Sheet3!$A$3:$E$461,4,FALSE),VLOOKUP(IF(J18&gt;1,J18,INT(J18*100)/100),Sheet2!$A$2:$F$58,5),0))</f>
        <v>0.0513</v>
      </c>
      <c r="S18" s="96">
        <f>IF(R18=0,0,IF(D18/E18&lt;0.5,1,IF(D18/E18=1,VLOOKUP(F18&amp;(IF(J18&gt;1,0.5,INT(J18*100)/100)),Sheet3!$A$3:$E$461,4,FALSE),MAX(VLOOKUP(F18&amp;(IF(J18&gt;1,0.5,INT(J18*100)/100)),Sheet3!$A$3:$E$461,4,FALSE),VLOOKUP(F18&amp;(IF(J18&gt;1,0.5,0.01+INT(J18*100)/100)),Sheet3!$A$3:$E$461,4,FALSE)))))</f>
        <v>1.32</v>
      </c>
      <c r="T18" s="92">
        <f t="shared" si="4"/>
        <v>6.29555652</v>
      </c>
      <c r="U18" s="95" t="str">
        <f>IF(AND(C18&lt;&gt;80,C18&lt;&gt;90,C18&lt;&gt;100,C18&lt;&gt;110,C18&lt;&gt;120,C18&lt;&gt;130,C18&lt;&gt;140,C18&lt;&gt;150,C18&lt;&gt;160),0,IF(C18=0,0,VLOOKUP((C18/10)&amp;(IF(C18=80,IF(T18&lt;3,3,T18),IF(T18&lt;3.5,3.5,T18))/100),Sheet4!A$2:F$239,6,TRUE)))</f>
        <v>8@120</v>
      </c>
      <c r="V18" s="94">
        <f>IF(F18=0,0,IF(VLOOKUP(F18&amp;(IF(J18&gt;1,0.5,INT((J18*100)/5)*5/100)),Sheet3!$A$3:$E$461,5,FALSE),MAX(VLOOKUP(IF(J18&gt;1,J18,0.01+INT(J18*100)/100),Sheet2!$A$2:$F$58,6),VLOOKUP(IF(J18&gt;1,J18,INT(J18*100)/100),Sheet2!$A$2:$F$58,6)),0))</f>
        <v>0.0513</v>
      </c>
      <c r="W18" s="96">
        <f>IF(V18=0,0,IF(D18/E18&lt;0.5,1,IF(D18/E18=1,VLOOKUP(F18&amp;(IF(J18&gt;1,0.5,INT(J18*100)/100)),Sheet3!$A$3:$E$461,5,FALSE),MAX(VLOOKUP(F18&amp;(IF(J18&gt;1,0.5,INT(J18*100)/100)),Sheet3!$A$3:$E$461,5,FALSE),VLOOKUP(F18&amp;(IF(J18&gt;1,0.5,0.01+INT(J18*100)/100)),Sheet3!$A$3:$E$461,5,FALSE)))))</f>
        <v>1.32</v>
      </c>
      <c r="X18" s="92">
        <f t="shared" si="5"/>
        <v>6.29555652</v>
      </c>
      <c r="Y18" s="95" t="str">
        <f>IF(RIGHT(B18,1)&lt;&gt;"-",IF(AND(C18&lt;&gt;80,C18&lt;&gt;90,C18&lt;&gt;100,C18&lt;&gt;110,C18&lt;&gt;120,C18&lt;&gt;130,C18&lt;&gt;140,C18&lt;&gt;150,C18&lt;&gt;160),0,IF(C18=0,0,VLOOKUP((C18/10)&amp;(IF(C18=80,IF(X18&lt;3,3,X18),IF(X18&lt;3.5,3.5,X18))/100),Sheet4!A$2:F$239,6,TRUE))),IF(AND(C18&lt;&gt;80,C18&lt;&gt;90,C18&lt;&gt;100,C18&lt;&gt;110,C18&lt;&gt;120,C18&lt;&gt;130,C18&lt;&gt;140,C18&lt;&gt;150,C18&lt;&gt;160),0,IF(C18=0,0,INDEX(Sheet5!$A$1:$F$242,MATCH(VLOOKUP((C18/10)&amp;(IF(C18=80,IF(X18&lt;2.5,2.5,X18),IF(X18&lt;3,3,X18))/100),Sheet5!A$1:F$242,1,TRUE),Sheet5!$A$1:$A$242,0)+1,6))))</f>
        <v>8@120</v>
      </c>
      <c r="Z18" s="74">
        <f>IF(E18=0,0,1/(IF(E18=0,0,(IF(E18=0,0,VLOOKUP(IF(J18&gt;1,J18,INT(J18*100)/100),Sheet2!$A$2:$F$58,2,FALSE))*I18*D18*D18*D18*12*(1-0.8*0.8)/(25500000*(C18/1000)*(C18/1000)*(C18/1000))))))</f>
        <v>5212.743007285556</v>
      </c>
      <c r="AA18" s="75">
        <f>IF(E18=0,0,1/(IF(E18=0,0,IF(J18&gt;=1,VLOOKUP(F18&amp;(IF(J18&gt;1,1,(INT(J18*100))/100)),Sheet3!$A$3:$G$461,7,FALSE),MAX((VLOOKUP(F18&amp;(IF(J18&gt;1,1,(INT(J18*100))/100)),Sheet3!$A$3:$G$461,7,FALSE)),VLOOKUP(F18&amp;(IF(J18&gt;1,1,(INT(J18*100))/100))+0.01,Sheet3!$A$3:$G$461,7,FALSE))))*(1/Z18)))</f>
        <v>9843.598423060166</v>
      </c>
    </row>
    <row r="19" spans="2:27" s="18" customFormat="1" ht="15">
      <c r="B19" s="34" t="s">
        <v>72</v>
      </c>
      <c r="C19" s="58">
        <v>160</v>
      </c>
      <c r="D19" s="59">
        <v>5.7</v>
      </c>
      <c r="E19" s="60">
        <v>7.2</v>
      </c>
      <c r="F19" s="61">
        <v>3</v>
      </c>
      <c r="G19" s="67">
        <v>6.3</v>
      </c>
      <c r="H19" s="67">
        <v>2</v>
      </c>
      <c r="I19" s="64">
        <f t="shared" si="6"/>
        <v>10.465</v>
      </c>
      <c r="J19" s="97">
        <f t="shared" si="0"/>
        <v>0.7916666666666666</v>
      </c>
      <c r="K19" s="64">
        <f>IF(E19=0,0,I19*D19*D19)</f>
        <v>340.00785</v>
      </c>
      <c r="L19" s="98">
        <f>IF(E19=0,0,VLOOKUP(IF(J19&gt;1,J19,INT(J19*100)/100),Sheet2!$A$2:$F$58,3,FALSE))</f>
        <v>0.0639</v>
      </c>
      <c r="M19" s="99">
        <f t="shared" si="2"/>
        <v>21.726501615</v>
      </c>
      <c r="N19" s="100" t="str">
        <f>IF(AND(C19&lt;&gt;80,C19&lt;&gt;90,C19&lt;&gt;100,C19&lt;&gt;110,C19&lt;&gt;120,C19&lt;&gt;130,C19&lt;&gt;140,C19&lt;&gt;150,C19&lt;&gt;160),0,IF(C19=0,0,VLOOKUP((C19/10)&amp;(M19/100),Sheet4!A$1:F$239,6,TRUE)))</f>
        <v>10@100</v>
      </c>
      <c r="O19" s="101">
        <f>IF(E19=0,0,MAX(VLOOKUP(IF(J19&gt;1,J19,INT(J19*100)/100),Sheet2!$A$2:$F$58,4),VLOOKUP(IF(J19&gt;1,J19,0.01+INT(J19*100)/100),Sheet2!$A$2:$F$58,4)))</f>
        <v>0.0446</v>
      </c>
      <c r="P19" s="99">
        <f t="shared" si="3"/>
        <v>15.16435011</v>
      </c>
      <c r="Q19" s="102" t="str">
        <f>IF(AND(C19&lt;&gt;80,C19&lt;&gt;90,C19&lt;&gt;100,C19&lt;&gt;110,C19&lt;&gt;120,C19&lt;&gt;130,C19&lt;&gt;140,C19&lt;&gt;150,C19&lt;&gt;160),0,IF(C19=0,0,INDEX(Sheet5!$A$1:$F$242,MATCH(VLOOKUP((C19/10)&amp;(P19/100),Sheet5!A$1:F$242,1,TRUE),Sheet5!$A$1:$A$242,0)+1,6)))</f>
        <v>12@180</v>
      </c>
      <c r="R19" s="101">
        <f>IF(F19=0,0,IF(VLOOKUP(F19&amp;(IF(J19&gt;1,0.5,INT((J19*100)/5)*5/100)),Sheet3!$A$3:$E$461,4,FALSE),VLOOKUP(IF(J19&gt;1,J19,INT(J19*100)/100),Sheet2!$A$2:$F$58,5),0))</f>
        <v>0.06714</v>
      </c>
      <c r="S19" s="103">
        <f>IF(R19=0,0,IF(D19/E19&lt;0.5,1,IF(D19/E19=1,VLOOKUP(F19&amp;(IF(J19&gt;1,0.5,INT(J19*100)/100)),Sheet3!$A$3:$E$461,4,FALSE),MAX(VLOOKUP(F19&amp;(IF(J19&gt;1,0.5,INT(J19*100)/100)),Sheet3!$A$3:$E$461,4,FALSE),VLOOKUP(F19&amp;(IF(J19&gt;1,0.5,0.01+INT(J19*100)/100)),Sheet3!$A$3:$E$461,4,FALSE)))))</f>
        <v>1.332</v>
      </c>
      <c r="T19" s="99">
        <f t="shared" si="4"/>
        <v>30.407065229268003</v>
      </c>
      <c r="U19" s="102" t="str">
        <f>IF(AND(C19&lt;&gt;80,C19&lt;&gt;90,C19&lt;&gt;100,C19&lt;&gt;110,C19&lt;&gt;120,C19&lt;&gt;130,C19&lt;&gt;140,C19&lt;&gt;150,C19&lt;&gt;160),0,IF(C19=0,0,VLOOKUP((C19/10)&amp;(IF(C19=80,IF(T19&lt;3,3,T19),IF(T19&lt;3.5,3.5,T19))/100),Sheet4!A$2:F$239,6,TRUE)))</f>
        <v>12@100</v>
      </c>
      <c r="V19" s="101">
        <f>IF(F19=0,0,IF(VLOOKUP(F19&amp;(IF(J19&gt;1,0.5,INT((J19*100)/5)*5/100)),Sheet3!$A$3:$E$461,5,FALSE),MAX(VLOOKUP(IF(J19&gt;1,J19,0.01+INT(J19*100)/100),Sheet2!$A$2:$F$58,6),VLOOKUP(IF(J19&gt;1,J19,INT(J19*100)/100),Sheet2!$A$2:$F$58,6)),0))</f>
        <v>0.05602</v>
      </c>
      <c r="W19" s="103">
        <f>IF(V19=0,0,IF(D19/E19&lt;0.5,1,IF(D19/E19=1,VLOOKUP(F19&amp;(IF(J19&gt;1,0.5,INT(J19*100)/100)),Sheet3!$A$3:$E$461,5,FALSE),MAX(VLOOKUP(F19&amp;(IF(J19&gt;1,0.5,INT(J19*100)/100)),Sheet3!$A$3:$E$461,5,FALSE),VLOOKUP(F19&amp;(IF(J19&gt;1,0.5,0.01+INT(J19*100)/100)),Sheet3!$A$3:$E$461,5,FALSE)))))</f>
        <v>1.342</v>
      </c>
      <c r="X19" s="99">
        <f t="shared" si="5"/>
        <v>25.561395753894004</v>
      </c>
      <c r="Y19" s="102" t="str">
        <f>IF(RIGHT(B19,1)&lt;&gt;"-",IF(AND(C19&lt;&gt;80,C19&lt;&gt;90,C19&lt;&gt;100,C19&lt;&gt;110,C19&lt;&gt;120,C19&lt;&gt;130,C19&lt;&gt;140,C19&lt;&gt;150,C19&lt;&gt;160),0,IF(C19=0,0,VLOOKUP((C19/10)&amp;(IF(C19=80,IF(X19&lt;3,3,X19),IF(X19&lt;3.5,3.5,X19))/100),Sheet4!A$2:F$239,6,TRUE))),IF(AND(C19&lt;&gt;80,C19&lt;&gt;90,C19&lt;&gt;100,C19&lt;&gt;110,C19&lt;&gt;120,C19&lt;&gt;130,C19&lt;&gt;140,C19&lt;&gt;150,C19&lt;&gt;160),0,IF(C19=0,0,INDEX(Sheet5!$A$1:$F$242,MATCH(VLOOKUP((C19/10)&amp;(IF(C19=80,IF(X19&lt;2.5,2.5,X19),IF(X19&lt;3,3,X19))/100),Sheet5!A$1:F$242,1,TRUE),Sheet5!$A$1:$A$242,0)+1,6))))</f>
        <v>12@120</v>
      </c>
      <c r="Z19" s="62">
        <f>IF(E19=0,0,1/(IF(E19=0,0,(IF(E19=0,0,VLOOKUP(IF(J19&gt;1,J19,INT(J19*100)/100),Sheet2!$A$2:$F$58,2,FALSE))*I19*D19*D19*D19*12*(1-0.8*0.8)/(25500000*(C19/1000)*(C19/1000)*(C19/1000))))))</f>
        <v>2028.5114625289368</v>
      </c>
      <c r="AA19" s="63">
        <f>IF(E19=0,0,1/(IF(E19=0,0,IF(J19&gt;=1,VLOOKUP(F19&amp;(IF(J19&gt;1,1,(INT(J19*100))/100)),Sheet3!$A$3:$G$461,7,FALSE),MAX((VLOOKUP(F19&amp;(IF(J19&gt;1,1,(INT(J19*100))/100)),Sheet3!$A$3:$G$461,7,FALSE)),VLOOKUP(F19&amp;(IF(J19&gt;1,1,(INT(J19*100))/100))+0.01,Sheet3!$A$3:$G$461,7,FALSE))))*(1/Z19)))</f>
        <v>3907.9629773321053</v>
      </c>
    </row>
    <row r="20" spans="2:27" s="18" customFormat="1" ht="15">
      <c r="B20" s="34" t="s">
        <v>73</v>
      </c>
      <c r="C20" s="11"/>
      <c r="D20" s="14"/>
      <c r="E20" s="1"/>
      <c r="F20" s="2"/>
      <c r="G20" s="66"/>
      <c r="H20" s="66"/>
      <c r="I20" s="73">
        <f t="shared" si="6"/>
        <v>0</v>
      </c>
      <c r="J20" s="90">
        <f t="shared" si="0"/>
        <v>0</v>
      </c>
      <c r="K20" s="73">
        <f>IF(E20=0,0,I20*D20*D20)</f>
        <v>0</v>
      </c>
      <c r="L20" s="91">
        <f>IF(E20=0,0,VLOOKUP(IF(J20&gt;1,J20,INT(J20*100)/100),Sheet2!$A$2:$F$58,3,FALSE))</f>
        <v>0</v>
      </c>
      <c r="M20" s="92">
        <f t="shared" si="2"/>
        <v>0</v>
      </c>
      <c r="N20" s="93">
        <f>IF(AND(C20&lt;&gt;80,C20&lt;&gt;90,C20&lt;&gt;100,C20&lt;&gt;110,C20&lt;&gt;120,C20&lt;&gt;130,C20&lt;&gt;140,C20&lt;&gt;150,C20&lt;&gt;160),0,IF(C20=0,0,VLOOKUP((C20/10)&amp;(M20/100),Sheet4!A$1:F$239,6,TRUE)))</f>
        <v>0</v>
      </c>
      <c r="O20" s="94">
        <f>IF(E20=0,0,MAX(VLOOKUP(IF(J20&gt;1,J20,INT(J20*100)/100),Sheet2!$A$2:$F$58,4),VLOOKUP(IF(J20&gt;1,J20,0.01+INT(J20*100)/100),Sheet2!$A$2:$F$58,4)))</f>
        <v>0</v>
      </c>
      <c r="P20" s="92">
        <f t="shared" si="3"/>
        <v>0</v>
      </c>
      <c r="Q20" s="95">
        <f>IF(AND(C20&lt;&gt;80,C20&lt;&gt;90,C20&lt;&gt;100,C20&lt;&gt;110,C20&lt;&gt;120,C20&lt;&gt;130,C20&lt;&gt;140,C20&lt;&gt;150,C20&lt;&gt;160),0,IF(C20=0,0,INDEX(Sheet5!$A$1:$F$242,MATCH(VLOOKUP((C20/10)&amp;(P20/100),Sheet5!A$1:F$242,1,TRUE),Sheet5!$A$1:$A$242,0)+1,6)))</f>
        <v>0</v>
      </c>
      <c r="R20" s="94">
        <f>IF(F20=0,0,IF(VLOOKUP(F20&amp;(IF(J20&gt;1,0.5,INT((J20*100)/5)*5/100)),Sheet3!$A$3:$E$461,4,FALSE),VLOOKUP(IF(J20&gt;1,J20,INT(J20*100)/100),Sheet2!$A$2:$F$58,5),0))</f>
        <v>0</v>
      </c>
      <c r="S20" s="96">
        <f>IF(R20=0,0,IF(D20/E20&lt;0.5,1,IF(D20/E20=1,VLOOKUP(F20&amp;(IF(J20&gt;1,0.5,INT(J20*100)/100)),Sheet3!$A$3:$E$461,4,FALSE),MAX(VLOOKUP(F20&amp;(IF(J20&gt;1,0.5,INT(J20*100)/100)),Sheet3!$A$3:$E$461,4,FALSE),VLOOKUP(F20&amp;(IF(J20&gt;1,0.5,0.01+INT(J20*100)/100)),Sheet3!$A$3:$E$461,4,FALSE)))))</f>
        <v>0</v>
      </c>
      <c r="T20" s="92">
        <f t="shared" si="4"/>
        <v>0</v>
      </c>
      <c r="U20" s="95">
        <f>IF(AND(C20&lt;&gt;80,C20&lt;&gt;90,C20&lt;&gt;100,C20&lt;&gt;110,C20&lt;&gt;120,C20&lt;&gt;130,C20&lt;&gt;140,C20&lt;&gt;150,C20&lt;&gt;160),0,IF(C20=0,0,VLOOKUP((C20/10)&amp;(IF(C20=80,IF(T20&lt;3,3,T20),IF(T20&lt;3.5,3.5,T20))/100),Sheet4!A$2:F$239,6,TRUE)))</f>
        <v>0</v>
      </c>
      <c r="V20" s="94">
        <f>IF(F20=0,0,IF(VLOOKUP(F20&amp;(IF(J20&gt;1,0.5,INT((J20*100)/5)*5/100)),Sheet3!$A$3:$E$461,5,FALSE),MAX(VLOOKUP(IF(J20&gt;1,J20,0.01+INT(J20*100)/100),Sheet2!$A$2:$F$58,6),VLOOKUP(IF(J20&gt;1,J20,INT(J20*100)/100),Sheet2!$A$2:$F$58,6)),0))</f>
        <v>0</v>
      </c>
      <c r="W20" s="96">
        <f>IF(V20=0,0,IF(D20/E20&lt;0.5,1,IF(D20/E20=1,VLOOKUP(F20&amp;(IF(J20&gt;1,0.5,INT(J20*100)/100)),Sheet3!$A$3:$E$461,5,FALSE),MAX(VLOOKUP(F20&amp;(IF(J20&gt;1,0.5,INT(J20*100)/100)),Sheet3!$A$3:$E$461,5,FALSE),VLOOKUP(F20&amp;(IF(J20&gt;1,0.5,0.01+INT(J20*100)/100)),Sheet3!$A$3:$E$461,5,FALSE)))))</f>
        <v>0</v>
      </c>
      <c r="X20" s="92">
        <f t="shared" si="5"/>
        <v>0</v>
      </c>
      <c r="Y20" s="95">
        <f>IF(RIGHT(B20,1)&lt;&gt;"-",IF(AND(C20&lt;&gt;80,C20&lt;&gt;90,C20&lt;&gt;100,C20&lt;&gt;110,C20&lt;&gt;120,C20&lt;&gt;130,C20&lt;&gt;140,C20&lt;&gt;150,C20&lt;&gt;160),0,IF(C20=0,0,VLOOKUP((C20/10)&amp;(IF(C20=80,IF(X20&lt;3,3,X20),IF(X20&lt;3.5,3.5,X20))/100),Sheet4!A$2:F$239,6,TRUE))),IF(AND(C20&lt;&gt;80,C20&lt;&gt;90,C20&lt;&gt;100,C20&lt;&gt;110,C20&lt;&gt;120,C20&lt;&gt;130,C20&lt;&gt;140,C20&lt;&gt;150,C20&lt;&gt;160),0,IF(C20=0,0,INDEX(Sheet5!$A$1:$F$242,MATCH(VLOOKUP((C20/10)&amp;(IF(C20=80,IF(X20&lt;2.5,2.5,X20),IF(X20&lt;3,3,X20))/100),Sheet5!A$1:F$242,1,TRUE),Sheet5!$A$1:$A$242,0)+1,6))))</f>
        <v>0</v>
      </c>
      <c r="Z20" s="74">
        <f>IF(E20=0,0,1/(IF(E20=0,0,(IF(E20=0,0,VLOOKUP(IF(J20&gt;1,J20,INT(J20*100)/100),Sheet2!$A$2:$F$58,2,FALSE))*I20*D20*D20*D20*12*(1-0.8*0.8)/(25500000*(C20/1000)*(C20/1000)*(C20/1000))))))</f>
        <v>0</v>
      </c>
      <c r="AA20" s="75">
        <f>IF(E20=0,0,1/(IF(E20=0,0,IF(J20&gt;=1,VLOOKUP(F20&amp;(IF(J20&gt;1,1,(INT(J20*100))/100)),Sheet3!$A$3:$G$461,7,FALSE),MAX((VLOOKUP(F20&amp;(IF(J20&gt;1,1,(INT(J20*100))/100)),Sheet3!$A$3:$G$461,7,FALSE)),VLOOKUP(F20&amp;(IF(J20&gt;1,1,(INT(J20*100))/100))+0.01,Sheet3!$A$3:$G$461,7,FALSE))))*(1/Z20)))</f>
        <v>0</v>
      </c>
    </row>
    <row r="21" spans="2:27" s="18" customFormat="1" ht="15">
      <c r="B21" s="34" t="s">
        <v>74</v>
      </c>
      <c r="C21" s="11">
        <v>100</v>
      </c>
      <c r="D21" s="14">
        <v>3</v>
      </c>
      <c r="E21" s="1">
        <v>3</v>
      </c>
      <c r="F21" s="2">
        <v>3</v>
      </c>
      <c r="G21" s="66">
        <v>6.2</v>
      </c>
      <c r="H21" s="66">
        <v>2</v>
      </c>
      <c r="I21" s="73">
        <f t="shared" si="6"/>
        <v>10.33</v>
      </c>
      <c r="J21" s="90">
        <f t="shared" si="0"/>
        <v>1</v>
      </c>
      <c r="K21" s="73">
        <f t="shared" si="1"/>
        <v>92.97</v>
      </c>
      <c r="L21" s="91">
        <f>IF(E21=0,0,VLOOKUP(IF(J21&gt;1,J21,INT(J21*100)/100),Sheet2!$A$2:$F$58,3,FALSE))</f>
        <v>0.0442</v>
      </c>
      <c r="M21" s="92">
        <f t="shared" si="2"/>
        <v>4.109274</v>
      </c>
      <c r="N21" s="93" t="str">
        <f>IF(AND(C21&lt;&gt;80,C21&lt;&gt;90,C21&lt;&gt;100,C21&lt;&gt;110,C21&lt;&gt;120,C21&lt;&gt;130,C21&lt;&gt;140,C21&lt;&gt;150,C21&lt;&gt;160),0,IF(C21=0,0,VLOOKUP((C21/10)&amp;(M21/100),Sheet4!A$1:F$239,6,TRUE)))</f>
        <v>8@180</v>
      </c>
      <c r="O21" s="94">
        <f>IF(E21=0,0,MAX(VLOOKUP(IF(J21&gt;1,J21,INT(J21*100)/100),Sheet2!$A$2:$F$58,4),VLOOKUP(IF(J21&gt;1,J21,0.01+INT(J21*100)/100),Sheet2!$A$2:$F$58,4)))</f>
        <v>0.0442</v>
      </c>
      <c r="P21" s="92">
        <f t="shared" si="3"/>
        <v>4.109274</v>
      </c>
      <c r="Q21" s="95" t="str">
        <f>IF(AND(C21&lt;&gt;80,C21&lt;&gt;90,C21&lt;&gt;100,C21&lt;&gt;110,C21&lt;&gt;120,C21&lt;&gt;130,C21&lt;&gt;140,C21&lt;&gt;150,C21&lt;&gt;160),0,IF(C21=0,0,INDEX(Sheet5!$A$1:$F$242,MATCH(VLOOKUP((C21/10)&amp;(P21/100),Sheet5!A$1:F$242,1,TRUE),Sheet5!$A$1:$A$242,0)+1,6)))</f>
        <v>8@150</v>
      </c>
      <c r="R21" s="94">
        <f>IF(F21=0,0,IF(VLOOKUP(F21&amp;(IF(J21&gt;1,0.5,INT((J21*100)/5)*5/100)),Sheet3!$A$3:$E$461,4,FALSE),VLOOKUP(IF(J21&gt;1,J21,INT(J21*100)/100),Sheet2!$A$2:$F$58,5),0))</f>
        <v>0.0513</v>
      </c>
      <c r="S21" s="96">
        <f>IF(R21=0,0,IF(D21/E21&lt;0.5,1,IF(D21/E21=1,VLOOKUP(F21&amp;(IF(J21&gt;1,0.5,INT(J21*100)/100)),Sheet3!$A$3:$E$461,4,FALSE),MAX(VLOOKUP(F21&amp;(IF(J21&gt;1,0.5,INT(J21*100)/100)),Sheet3!$A$3:$E$461,4,FALSE),VLOOKUP(F21&amp;(IF(J21&gt;1,0.5,0.01+INT(J21*100)/100)),Sheet3!$A$3:$E$461,4,FALSE)))))</f>
        <v>1.32</v>
      </c>
      <c r="T21" s="92">
        <f t="shared" si="4"/>
        <v>6.29555652</v>
      </c>
      <c r="U21" s="95" t="str">
        <f>IF(AND(C21&lt;&gt;80,C21&lt;&gt;90,C21&lt;&gt;100,C21&lt;&gt;110,C21&lt;&gt;120,C21&lt;&gt;130,C21&lt;&gt;140,C21&lt;&gt;150,C21&lt;&gt;160),0,IF(C21=0,0,VLOOKUP((C21/10)&amp;(IF(C21=80,IF(T21&lt;3,3,T21),IF(T21&lt;3.5,3.5,T21))/100),Sheet4!A$2:F$239,6,TRUE)))</f>
        <v>8@120</v>
      </c>
      <c r="V21" s="94">
        <f>IF(F21=0,0,IF(VLOOKUP(F21&amp;(IF(J21&gt;1,0.5,INT((J21*100)/5)*5/100)),Sheet3!$A$3:$E$461,5,FALSE),MAX(VLOOKUP(IF(J21&gt;1,J21,0.01+INT(J21*100)/100),Sheet2!$A$2:$F$58,6),VLOOKUP(IF(J21&gt;1,J21,INT(J21*100)/100),Sheet2!$A$2:$F$58,6)),0))</f>
        <v>0.0513</v>
      </c>
      <c r="W21" s="96">
        <f>IF(V21=0,0,IF(D21/E21&lt;0.5,1,IF(D21/E21=1,VLOOKUP(F21&amp;(IF(J21&gt;1,0.5,INT(J21*100)/100)),Sheet3!$A$3:$E$461,5,FALSE),MAX(VLOOKUP(F21&amp;(IF(J21&gt;1,0.5,INT(J21*100)/100)),Sheet3!$A$3:$E$461,5,FALSE),VLOOKUP(F21&amp;(IF(J21&gt;1,0.5,0.01+INT(J21*100)/100)),Sheet3!$A$3:$E$461,5,FALSE)))))</f>
        <v>1.32</v>
      </c>
      <c r="X21" s="92">
        <f t="shared" si="5"/>
        <v>6.29555652</v>
      </c>
      <c r="Y21" s="95" t="str">
        <f>IF(RIGHT(B21,1)&lt;&gt;"-",IF(AND(C21&lt;&gt;80,C21&lt;&gt;90,C21&lt;&gt;100,C21&lt;&gt;110,C21&lt;&gt;120,C21&lt;&gt;130,C21&lt;&gt;140,C21&lt;&gt;150,C21&lt;&gt;160),0,IF(C21=0,0,VLOOKUP((C21/10)&amp;(IF(C21=80,IF(X21&lt;3,3,X21),IF(X21&lt;3.5,3.5,X21))/100),Sheet4!A$2:F$239,6,TRUE))),IF(AND(C21&lt;&gt;80,C21&lt;&gt;90,C21&lt;&gt;100,C21&lt;&gt;110,C21&lt;&gt;120,C21&lt;&gt;130,C21&lt;&gt;140,C21&lt;&gt;150,C21&lt;&gt;160),0,IF(C21=0,0,INDEX(Sheet5!$A$1:$F$242,MATCH(VLOOKUP((C21/10)&amp;(IF(C21=80,IF(X21&lt;2.5,2.5,X21),IF(X21&lt;3,3,X21))/100),Sheet5!A$1:F$242,1,TRUE),Sheet5!$A$1:$A$242,0)+1,6))))</f>
        <v>8@120</v>
      </c>
      <c r="Z21" s="74">
        <f>IF(E21=0,0,1/(IF(E21=0,0,(IF(E21=0,0,VLOOKUP(IF(J21&gt;1,J21,INT(J21*100)/100),Sheet2!$A$2:$F$58,2,FALSE))*I21*D21*D21*D21*12*(1-0.8*0.8)/(25500000*(C21/1000)*(C21/1000)*(C21/1000))))))</f>
        <v>5212.743007285556</v>
      </c>
      <c r="AA21" s="75">
        <f>IF(E21=0,0,1/(IF(E21=0,0,IF(J21&gt;=1,VLOOKUP(F21&amp;(IF(J21&gt;1,1,(INT(J21*100))/100)),Sheet3!$A$3:$G$461,7,FALSE),MAX((VLOOKUP(F21&amp;(IF(J21&gt;1,1,(INT(J21*100))/100)),Sheet3!$A$3:$G$461,7,FALSE)),VLOOKUP(F21&amp;(IF(J21&gt;1,1,(INT(J21*100))/100))+0.01,Sheet3!$A$3:$G$461,7,FALSE))))*(1/Z21)))</f>
        <v>9843.598423060166</v>
      </c>
    </row>
    <row r="22" spans="2:27" s="18" customFormat="1" ht="15">
      <c r="B22" s="34" t="s">
        <v>75</v>
      </c>
      <c r="C22" s="11">
        <v>100</v>
      </c>
      <c r="D22" s="14">
        <v>3.3</v>
      </c>
      <c r="E22" s="1">
        <v>3.9</v>
      </c>
      <c r="F22" s="2">
        <v>3</v>
      </c>
      <c r="G22" s="66">
        <v>6.2</v>
      </c>
      <c r="H22" s="66">
        <v>2</v>
      </c>
      <c r="I22" s="73">
        <f t="shared" si="6"/>
        <v>10.33</v>
      </c>
      <c r="J22" s="90">
        <f t="shared" si="0"/>
        <v>0.8461538461538461</v>
      </c>
      <c r="K22" s="73">
        <f t="shared" si="1"/>
        <v>112.49369999999999</v>
      </c>
      <c r="L22" s="91">
        <f>IF(E22=0,0,VLOOKUP(IF(J22&gt;1,J22,INT(J22*100)/100),Sheet2!$A$2:$F$58,3,FALSE))</f>
        <v>0.05864</v>
      </c>
      <c r="M22" s="92">
        <f t="shared" si="2"/>
        <v>6.596630567999999</v>
      </c>
      <c r="N22" s="93" t="str">
        <f>IF(AND(C22&lt;&gt;80,C22&lt;&gt;90,C22&lt;&gt;100,C22&lt;&gt;110,C22&lt;&gt;120,C22&lt;&gt;130,C22&lt;&gt;140,C22&lt;&gt;150,C22&lt;&gt;160),0,IF(C22=0,0,VLOOKUP((C22/10)&amp;(M22/100),Sheet4!A$1:F$239,6,TRUE)))</f>
        <v>8@120</v>
      </c>
      <c r="O22" s="94">
        <f>IF(E22=0,0,MAX(VLOOKUP(IF(J22&gt;1,J22,INT(J22*100)/100),Sheet2!$A$2:$F$58,4),VLOOKUP(IF(J22&gt;1,J22,0.01+INT(J22*100)/100),Sheet2!$A$2:$F$58,4)))</f>
        <v>0.0449</v>
      </c>
      <c r="P22" s="92">
        <f t="shared" si="3"/>
        <v>5.05096713</v>
      </c>
      <c r="Q22" s="95" t="str">
        <f>IF(AND(C22&lt;&gt;80,C22&lt;&gt;90,C22&lt;&gt;100,C22&lt;&gt;110,C22&lt;&gt;120,C22&lt;&gt;130,C22&lt;&gt;140,C22&lt;&gt;150,C22&lt;&gt;160),0,IF(C22=0,0,INDEX(Sheet5!$A$1:$F$242,MATCH(VLOOKUP((C22/10)&amp;(P22/100),Sheet5!A$1:F$242,1,TRUE),Sheet5!$A$1:$A$242,0)+1,6)))</f>
        <v>10@200</v>
      </c>
      <c r="R22" s="94">
        <f>IF(F22=0,0,IF(VLOOKUP(F22&amp;(IF(J22&gt;1,0.5,INT((J22*100)/5)*5/100)),Sheet3!$A$3:$E$461,4,FALSE),VLOOKUP(IF(J22&gt;1,J22,INT(J22*100)/100),Sheet2!$A$2:$F$58,5),0))</f>
        <v>0.06336</v>
      </c>
      <c r="S22" s="96">
        <f>IF(R22=0,0,IF(D22/E22&lt;0.5,1,IF(D22/E22=1,VLOOKUP(F22&amp;(IF(J22&gt;1,0.5,INT(J22*100)/100)),Sheet3!$A$3:$E$461,4,FALSE),MAX(VLOOKUP(F22&amp;(IF(J22&gt;1,0.5,INT(J22*100)/100)),Sheet3!$A$3:$E$461,4,FALSE),VLOOKUP(F22&amp;(IF(J22&gt;1,0.5,0.01+INT(J22*100)/100)),Sheet3!$A$3:$E$461,4,FALSE)))))</f>
        <v>1.33</v>
      </c>
      <c r="T22" s="92">
        <f t="shared" si="4"/>
        <v>9.47970910656</v>
      </c>
      <c r="U22" s="95" t="str">
        <f>IF(AND(C22&lt;&gt;80,C22&lt;&gt;90,C22&lt;&gt;100,C22&lt;&gt;110,C22&lt;&gt;120,C22&lt;&gt;130,C22&lt;&gt;140,C22&lt;&gt;150,C22&lt;&gt;160),0,IF(C22=0,0,VLOOKUP((C22/10)&amp;(IF(C22=80,IF(T22&lt;3,3,T22),IF(T22&lt;3.5,3.5,T22))/100),Sheet4!A$2:F$239,6,TRUE)))</f>
        <v>12@180</v>
      </c>
      <c r="V22" s="94">
        <f>IF(F22=0,0,IF(VLOOKUP(F22&amp;(IF(J22&gt;1,0.5,INT((J22*100)/5)*5/100)),Sheet3!$A$3:$E$461,5,FALSE),MAX(VLOOKUP(IF(J22&gt;1,J22,0.01+INT(J22*100)/100),Sheet2!$A$2:$F$58,6),VLOOKUP(IF(J22&gt;1,J22,INT(J22*100)/100),Sheet2!$A$2:$F$58,6)),0))</f>
        <v>0.055260000000000004</v>
      </c>
      <c r="W22" s="96">
        <f>IF(V22=0,0,IF(D22/E22&lt;0.5,1,IF(D22/E22=1,VLOOKUP(F22&amp;(IF(J22&gt;1,0.5,INT(J22*100)/100)),Sheet3!$A$3:$E$461,5,FALSE),MAX(VLOOKUP(F22&amp;(IF(J22&gt;1,0.5,INT(J22*100)/100)),Sheet3!$A$3:$E$461,5,FALSE),VLOOKUP(F22&amp;(IF(J22&gt;1,0.5,0.01+INT(J22*100)/100)),Sheet3!$A$3:$E$461,5,FALSE)))))</f>
        <v>1.332</v>
      </c>
      <c r="X22" s="92">
        <f t="shared" si="5"/>
        <v>8.280247280184</v>
      </c>
      <c r="Y22" s="95" t="str">
        <f>IF(RIGHT(B22,1)&lt;&gt;"-",IF(AND(C22&lt;&gt;80,C22&lt;&gt;90,C22&lt;&gt;100,C22&lt;&gt;110,C22&lt;&gt;120,C22&lt;&gt;130,C22&lt;&gt;140,C22&lt;&gt;150,C22&lt;&gt;160),0,IF(C22=0,0,VLOOKUP((C22/10)&amp;(IF(C22=80,IF(X22&lt;3,3,X22),IF(X22&lt;3.5,3.5,X22))/100),Sheet4!A$2:F$239,6,TRUE))),IF(AND(C22&lt;&gt;80,C22&lt;&gt;90,C22&lt;&gt;100,C22&lt;&gt;110,C22&lt;&gt;120,C22&lt;&gt;130,C22&lt;&gt;140,C22&lt;&gt;150,C22&lt;&gt;160),0,IF(C22=0,0,INDEX(Sheet5!$A$1:$F$242,MATCH(VLOOKUP((C22/10)&amp;(IF(C22=80,IF(X22&lt;2.5,2.5,X22),IF(X22&lt;3,3,X22))/100),Sheet5!A$1:F$242,1,TRUE),Sheet5!$A$1:$A$242,0)+1,6))))</f>
        <v>12@200</v>
      </c>
      <c r="Z22" s="74">
        <f>IF(E22=0,0,1/(IF(E22=0,0,(IF(E22=0,0,VLOOKUP(IF(J22&gt;1,J22,INT(J22*100)/100),Sheet2!$A$2:$F$58,2,FALSE))*I22*D22*D22*D22*12*(1-0.8*0.8)/(25500000*(C22/1000)*(C22/1000)*(C22/1000))))))</f>
        <v>2848.5540231385794</v>
      </c>
      <c r="AA22" s="75">
        <f>IF(E22=0,0,1/(IF(E22=0,0,IF(J22&gt;=1,VLOOKUP(F22&amp;(IF(J22&gt;1,1,(INT(J22*100))/100)),Sheet3!$A$3:$G$461,7,FALSE),MAX((VLOOKUP(F22&amp;(IF(J22&gt;1,1,(INT(J22*100))/100)),Sheet3!$A$3:$G$461,7,FALSE)),VLOOKUP(F22&amp;(IF(J22&gt;1,1,(INT(J22*100))/100))+0.01,Sheet3!$A$3:$G$461,7,FALSE))))*(1/Z22)))</f>
        <v>5448.108568730079</v>
      </c>
    </row>
    <row r="23" spans="2:27" s="18" customFormat="1" ht="15">
      <c r="B23" s="34" t="s">
        <v>76</v>
      </c>
      <c r="C23" s="58">
        <v>100</v>
      </c>
      <c r="D23" s="59">
        <v>1.8</v>
      </c>
      <c r="E23" s="60">
        <v>3.3</v>
      </c>
      <c r="F23" s="61">
        <v>3</v>
      </c>
      <c r="G23" s="67">
        <v>4.3</v>
      </c>
      <c r="H23" s="67">
        <v>2</v>
      </c>
      <c r="I23" s="64">
        <f t="shared" si="6"/>
        <v>7.959999999999999</v>
      </c>
      <c r="J23" s="97">
        <f t="shared" si="0"/>
        <v>0.5454545454545455</v>
      </c>
      <c r="K23" s="64">
        <f t="shared" si="1"/>
        <v>25.790399999999998</v>
      </c>
      <c r="L23" s="98">
        <f>IF(E23=0,0,VLOOKUP(IF(J23&gt;1,J23,INT(J23*100)/100),Sheet2!$A$2:$F$58,3,FALSE))</f>
        <v>0.09472</v>
      </c>
      <c r="M23" s="99">
        <f t="shared" si="2"/>
        <v>2.4428666879999996</v>
      </c>
      <c r="N23" s="100" t="str">
        <f>IF(AND(C23&lt;&gt;80,C23&lt;&gt;90,C23&lt;&gt;100,C23&lt;&gt;110,C23&lt;&gt;120,C23&lt;&gt;130,C23&lt;&gt;140,C23&lt;&gt;150,C23&lt;&gt;160),0,IF(C23=0,0,VLOOKUP((C23/10)&amp;(M23/100),Sheet4!A$1:F$239,6,TRUE)))</f>
        <v>8@180</v>
      </c>
      <c r="O23" s="101">
        <f>IF(E23=0,0,MAX(VLOOKUP(IF(J23&gt;1,J23,INT(J23*100)/100),Sheet2!$A$2:$F$58,4),VLOOKUP(IF(J23&gt;1,J23,0.01+INT(J23*100)/100),Sheet2!$A$2:$F$58,4)))</f>
        <v>0.0431</v>
      </c>
      <c r="P23" s="99">
        <f t="shared" si="3"/>
        <v>1.11156624</v>
      </c>
      <c r="Q23" s="102" t="str">
        <f>IF(AND(C23&lt;&gt;80,C23&lt;&gt;90,C23&lt;&gt;100,C23&lt;&gt;110,C23&lt;&gt;120,C23&lt;&gt;130,C23&lt;&gt;140,C23&lt;&gt;150,C23&lt;&gt;160),0,IF(C23=0,0,INDEX(Sheet5!$A$1:$F$242,MATCH(VLOOKUP((C23/10)&amp;(P23/100),Sheet5!A$1:F$242,1,TRUE),Sheet5!$A$1:$A$242,0)+1,6)))</f>
        <v>8@180</v>
      </c>
      <c r="R23" s="101">
        <f>IF(F23=0,0,IF(VLOOKUP(F23&amp;(IF(J23&gt;1,0.5,INT((J23*100)/5)*5/100)),Sheet3!$A$3:$E$461,4,FALSE),VLOOKUP(IF(J23&gt;1,J23,INT(J23*100)/100),Sheet2!$A$2:$F$58,5),0))</f>
        <v>0.0817</v>
      </c>
      <c r="S23" s="103">
        <f>IF(R23=0,0,IF(D23/E23&lt;0.5,1,IF(D23/E23=1,VLOOKUP(F23&amp;(IF(J23&gt;1,0.5,INT(J23*100)/100)),Sheet3!$A$3:$E$461,4,FALSE),MAX(VLOOKUP(F23&amp;(IF(J23&gt;1,0.5,INT(J23*100)/100)),Sheet3!$A$3:$E$461,4,FALSE),VLOOKUP(F23&amp;(IF(J23&gt;1,0.5,0.01+INT(J23*100)/100)),Sheet3!$A$3:$E$461,4,FALSE)))))</f>
        <v>1.4043999999999999</v>
      </c>
      <c r="T23" s="99">
        <f t="shared" si="4"/>
        <v>2.959177084991999</v>
      </c>
      <c r="U23" s="102" t="str">
        <f>IF(AND(C23&lt;&gt;80,C23&lt;&gt;90,C23&lt;&gt;100,C23&lt;&gt;110,C23&lt;&gt;120,C23&lt;&gt;130,C23&lt;&gt;140,C23&lt;&gt;150,C23&lt;&gt;160),0,IF(C23=0,0,VLOOKUP((C23/10)&amp;(IF(C23=80,IF(T23&lt;3,3,T23),IF(T23&lt;3.5,3.5,T23))/100),Sheet4!A$2:F$239,6,TRUE)))</f>
        <v>8@180</v>
      </c>
      <c r="V23" s="101">
        <f>IF(F23=0,0,IF(VLOOKUP(F23&amp;(IF(J23&gt;1,0.5,INT((J23*100)/5)*5/100)),Sheet3!$A$3:$E$461,5,FALSE),MAX(VLOOKUP(IF(J23&gt;1,J23,0.01+INT(J23*100)/100),Sheet2!$A$2:$F$58,6),VLOOKUP(IF(J23&gt;1,J23,INT(J23*100)/100),Sheet2!$A$2:$F$58,6)),0))</f>
        <v>0.0571</v>
      </c>
      <c r="W23" s="103">
        <f>IF(V23=0,0,IF(D23/E23&lt;0.5,1,IF(D23/E23=1,VLOOKUP(F23&amp;(IF(J23&gt;1,0.5,INT(J23*100)/100)),Sheet3!$A$3:$E$461,5,FALSE),MAX(VLOOKUP(F23&amp;(IF(J23&gt;1,0.5,INT(J23*100)/100)),Sheet3!$A$3:$E$461,5,FALSE),VLOOKUP(F23&amp;(IF(J23&gt;1,0.5,0.01+INT(J23*100)/100)),Sheet3!$A$3:$E$461,5,FALSE)))))</f>
        <v>1.38</v>
      </c>
      <c r="X23" s="99">
        <f t="shared" si="5"/>
        <v>2.0322319392</v>
      </c>
      <c r="Y23" s="102" t="str">
        <f>IF(RIGHT(B23,1)&lt;&gt;"-",IF(AND(C23&lt;&gt;80,C23&lt;&gt;90,C23&lt;&gt;100,C23&lt;&gt;110,C23&lt;&gt;120,C23&lt;&gt;130,C23&lt;&gt;140,C23&lt;&gt;150,C23&lt;&gt;160),0,IF(C23=0,0,VLOOKUP((C23/10)&amp;(IF(C23=80,IF(X23&lt;3,3,X23),IF(X23&lt;3.5,3.5,X23))/100),Sheet4!A$2:F$239,6,TRUE))),IF(AND(C23&lt;&gt;80,C23&lt;&gt;90,C23&lt;&gt;100,C23&lt;&gt;110,C23&lt;&gt;120,C23&lt;&gt;130,C23&lt;&gt;140,C23&lt;&gt;150,C23&lt;&gt;160),0,IF(C23=0,0,INDEX(Sheet5!$A$1:$F$242,MATCH(VLOOKUP((C23/10)&amp;(IF(C23=80,IF(X23&lt;2.5,2.5,X23),IF(X23&lt;3,3,X23))/100),Sheet5!A$1:F$242,1,TRUE),Sheet5!$A$1:$A$242,0)+1,6))))</f>
        <v>8@180</v>
      </c>
      <c r="Z23" s="62">
        <f>IF(E23=0,0,1/(IF(E23=0,0,(IF(E23=0,0,VLOOKUP(IF(J23&gt;1,J23,INT(J23*100)/100),Sheet2!$A$2:$F$58,2,FALSE))*I23*D23*D23*D23*12*(1-0.8*0.8)/(25500000*(C23/1000)*(C23/1000)*(C23/1000))))))</f>
        <v>13320.006002418291</v>
      </c>
      <c r="AA23" s="63">
        <f>IF(E23=0,0,1/(IF(E23=0,0,IF(J23&gt;=1,VLOOKUP(F23&amp;(IF(J23&gt;1,1,(INT(J23*100))/100)),Sheet3!$A$3:$G$461,7,FALSE),MAX((VLOOKUP(F23&amp;(IF(J23&gt;1,1,(INT(J23*100))/100)),Sheet3!$A$3:$G$461,7,FALSE)),VLOOKUP(F23&amp;(IF(J23&gt;1,1,(INT(J23*100))/100))+0.01,Sheet3!$A$3:$G$461,7,FALSE))))*(1/Z23)))</f>
        <v>27578.867053465183</v>
      </c>
    </row>
    <row r="24" spans="2:27" s="18" customFormat="1" ht="15">
      <c r="B24" s="34" t="s">
        <v>77</v>
      </c>
      <c r="C24" s="11">
        <v>100</v>
      </c>
      <c r="D24" s="14">
        <v>1.85</v>
      </c>
      <c r="E24" s="1">
        <v>4</v>
      </c>
      <c r="F24" s="2">
        <v>3</v>
      </c>
      <c r="G24" s="66">
        <v>4.3</v>
      </c>
      <c r="H24" s="66">
        <v>2</v>
      </c>
      <c r="I24" s="73">
        <f t="shared" si="6"/>
        <v>7.959999999999999</v>
      </c>
      <c r="J24" s="90" t="str">
        <f t="shared" si="0"/>
        <v>D3</v>
      </c>
      <c r="K24" s="73">
        <f t="shared" si="1"/>
        <v>27.2431</v>
      </c>
      <c r="L24" s="91">
        <f>IF(E24=0,0,VLOOKUP(IF(J24&gt;1,J24,INT(J24*100)/100),Sheet2!$A$2:$F$58,3,FALSE))</f>
        <v>0.101</v>
      </c>
      <c r="M24" s="92">
        <f t="shared" si="2"/>
        <v>2.7515531</v>
      </c>
      <c r="N24" s="93" t="str">
        <f>IF(AND(C24&lt;&gt;80,C24&lt;&gt;90,C24&lt;&gt;100,C24&lt;&gt;110,C24&lt;&gt;120,C24&lt;&gt;130,C24&lt;&gt;140,C24&lt;&gt;150,C24&lt;&gt;160),0,IF(C24=0,0,VLOOKUP((C24/10)&amp;(M24/100),Sheet4!A$1:F$239,6,TRUE)))</f>
        <v>8@180</v>
      </c>
      <c r="O24" s="94">
        <f>IF(E24=0,0,MAX(VLOOKUP(IF(J24&gt;1,J24,INT(J24*100)/100),Sheet2!$A$2:$F$58,4),VLOOKUP(IF(J24&gt;1,J24,0.01+INT(J24*100)/100),Sheet2!$A$2:$F$58,4)))</f>
        <v>0</v>
      </c>
      <c r="P24" s="92">
        <f t="shared" si="3"/>
        <v>0</v>
      </c>
      <c r="Q24" s="95" t="str">
        <f>IF(AND(C24&lt;&gt;80,C24&lt;&gt;90,C24&lt;&gt;100,C24&lt;&gt;110,C24&lt;&gt;120,C24&lt;&gt;130,C24&lt;&gt;140,C24&lt;&gt;150,C24&lt;&gt;160),0,IF(C24=0,0,INDEX(Sheet5!$A$1:$F$242,MATCH(VLOOKUP((C24/10)&amp;(P24/100),Sheet5!A$1:F$242,1,TRUE),Sheet5!$A$1:$A$242,0)+1,6)))</f>
        <v>8@180</v>
      </c>
      <c r="R24" s="94">
        <f>IF(F24=0,0,IF(VLOOKUP(F24&amp;(IF(J24&gt;1,0.5,INT((J24*100)/5)*5/100)),Sheet3!$A$3:$E$461,4,FALSE),VLOOKUP(IF(J24&gt;1,J24,INT(J24*100)/100),Sheet2!$A$2:$F$58,5),0))</f>
        <v>0.117</v>
      </c>
      <c r="S24" s="96">
        <f>IF(R24=0,0,IF(D24/E24&lt;0.5,1,IF(D24/E24=1,VLOOKUP(F24&amp;(IF(J24&gt;1,0.5,INT(J24*100)/100)),Sheet3!$A$3:$E$461,4,FALSE),MAX(VLOOKUP(F24&amp;(IF(J24&gt;1,0.5,INT(J24*100)/100)),Sheet3!$A$3:$E$461,4,FALSE),VLOOKUP(F24&amp;(IF(J24&gt;1,0.5,0.01+INT(J24*100)/100)),Sheet3!$A$3:$E$461,4,FALSE)))))</f>
        <v>1</v>
      </c>
      <c r="T24" s="92">
        <f t="shared" si="4"/>
        <v>3.1874427</v>
      </c>
      <c r="U24" s="95" t="str">
        <f>IF(AND(C24&lt;&gt;80,C24&lt;&gt;90,C24&lt;&gt;100,C24&lt;&gt;110,C24&lt;&gt;120,C24&lt;&gt;130,C24&lt;&gt;140,C24&lt;&gt;150,C24&lt;&gt;160),0,IF(C24=0,0,VLOOKUP((C24/10)&amp;(IF(C24=80,IF(T24&lt;3,3,T24),IF(T24&lt;3.5,3.5,T24))/100),Sheet4!A$2:F$239,6,TRUE)))</f>
        <v>8@180</v>
      </c>
      <c r="V24" s="94">
        <f>IF(F24=0,0,IF(VLOOKUP(F24&amp;(IF(J24&gt;1,0.5,INT((J24*100)/5)*5/100)),Sheet3!$A$3:$E$461,5,FALSE),MAX(VLOOKUP(IF(J24&gt;1,J24,0.01+INT(J24*100)/100),Sheet2!$A$2:$F$58,6),VLOOKUP(IF(J24&gt;1,J24,INT(J24*100)/100),Sheet2!$A$2:$F$58,6)),0))</f>
        <v>0</v>
      </c>
      <c r="W24" s="96">
        <f>IF(V24=0,0,IF(D24/E24&lt;0.5,1,IF(D24/E24=1,VLOOKUP(F24&amp;(IF(J24&gt;1,0.5,INT(J24*100)/100)),Sheet3!$A$3:$E$461,5,FALSE),MAX(VLOOKUP(F24&amp;(IF(J24&gt;1,0.5,INT(J24*100)/100)),Sheet3!$A$3:$E$461,5,FALSE),VLOOKUP(F24&amp;(IF(J24&gt;1,0.5,0.01+INT(J24*100)/100)),Sheet3!$A$3:$E$461,5,FALSE)))))</f>
        <v>0</v>
      </c>
      <c r="X24" s="92">
        <f t="shared" si="5"/>
        <v>0</v>
      </c>
      <c r="Y24" s="95" t="str">
        <f>IF(RIGHT(B24,1)&lt;&gt;"-",IF(AND(C24&lt;&gt;80,C24&lt;&gt;90,C24&lt;&gt;100,C24&lt;&gt;110,C24&lt;&gt;120,C24&lt;&gt;130,C24&lt;&gt;140,C24&lt;&gt;150,C24&lt;&gt;160),0,IF(C24=0,0,VLOOKUP((C24/10)&amp;(IF(C24=80,IF(X24&lt;3,3,X24),IF(X24&lt;3.5,3.5,X24))/100),Sheet4!A$2:F$239,6,TRUE))),IF(AND(C24&lt;&gt;80,C24&lt;&gt;90,C24&lt;&gt;100,C24&lt;&gt;110,C24&lt;&gt;120,C24&lt;&gt;130,C24&lt;&gt;140,C24&lt;&gt;150,C24&lt;&gt;160),0,IF(C24=0,0,INDEX(Sheet5!$A$1:$F$242,MATCH(VLOOKUP((C24/10)&amp;(IF(C24=80,IF(X24&lt;2.5,2.5,X24),IF(X24&lt;3,3,X24))/100),Sheet5!A$1:F$242,1,TRUE),Sheet5!$A$1:$A$242,0)+1,6))))</f>
        <v>8@180</v>
      </c>
      <c r="Z24" s="74">
        <f>IF(E24=0,0,1/(IF(E24=0,0,(IF(E24=0,0,VLOOKUP(IF(J24&gt;1,J24,INT(J24*100)/100),Sheet2!$A$2:$F$58,2,FALSE))*I24*D24*D24*D24*12*(1-0.8*0.8)/(25500000*(C24/1000)*(C24/1000)*(C24/1000))))))</f>
        <v>11561.621175456654</v>
      </c>
      <c r="AA24" s="75">
        <f>IF(E24=0,0,1/(IF(E24=0,0,IF(J24&gt;=1,VLOOKUP(F24&amp;(IF(J24&gt;1,1,(INT(J24*100))/100)),Sheet3!$A$3:$G$461,7,FALSE),MAX((VLOOKUP(F24&amp;(IF(J24&gt;1,1,(INT(J24*100))/100)),Sheet3!$A$3:$G$461,7,FALSE)),VLOOKUP(F24&amp;(IF(J24&gt;1,1,(INT(J24*100))/100))+0.01,Sheet3!$A$3:$G$461,7,FALSE))))*(1/Z24)))</f>
        <v>21832.64277783908</v>
      </c>
    </row>
    <row r="25" spans="2:27" s="18" customFormat="1" ht="15">
      <c r="B25" s="34" t="s">
        <v>78</v>
      </c>
      <c r="C25" s="11">
        <v>120</v>
      </c>
      <c r="D25" s="14">
        <v>2</v>
      </c>
      <c r="E25" s="1">
        <v>2.6</v>
      </c>
      <c r="F25" s="2">
        <v>3</v>
      </c>
      <c r="G25" s="66">
        <v>4.8</v>
      </c>
      <c r="H25" s="66">
        <v>2</v>
      </c>
      <c r="I25" s="73">
        <f t="shared" si="6"/>
        <v>8.559999999999999</v>
      </c>
      <c r="J25" s="90">
        <f t="shared" si="0"/>
        <v>0.7692307692307692</v>
      </c>
      <c r="K25" s="73">
        <f t="shared" si="1"/>
        <v>34.239999999999995</v>
      </c>
      <c r="L25" s="91">
        <f>IF(E25=0,0,VLOOKUP(IF(J25&gt;1,J25,INT(J25*100)/100),Sheet2!$A$2:$F$58,3,FALSE))</f>
        <v>0.0672</v>
      </c>
      <c r="M25" s="92">
        <f t="shared" si="2"/>
        <v>2.3009279999999994</v>
      </c>
      <c r="N25" s="93" t="str">
        <f>IF(AND(C25&lt;&gt;80,C25&lt;&gt;90,C25&lt;&gt;100,C25&lt;&gt;110,C25&lt;&gt;120,C25&lt;&gt;130,C25&lt;&gt;140,C25&lt;&gt;150,C25&lt;&gt;160),0,IF(C25=0,0,VLOOKUP((C25/10)&amp;(M25/100),Sheet4!A$1:F$239,6,TRUE)))</f>
        <v>8@150</v>
      </c>
      <c r="O25" s="94">
        <f>IF(E25=0,0,MAX(VLOOKUP(IF(J25&gt;1,J25,INT(J25*100)/100),Sheet2!$A$2:$F$58,4),VLOOKUP(IF(J25&gt;1,J25,0.01+INT(J25*100)/100),Sheet2!$A$2:$F$58,4)))</f>
        <v>0.0443</v>
      </c>
      <c r="P25" s="92">
        <f t="shared" si="3"/>
        <v>1.5168319999999997</v>
      </c>
      <c r="Q25" s="95" t="str">
        <f>IF(AND(C25&lt;&gt;80,C25&lt;&gt;90,C25&lt;&gt;100,C25&lt;&gt;110,C25&lt;&gt;120,C25&lt;&gt;130,C25&lt;&gt;140,C25&lt;&gt;150,C25&lt;&gt;160),0,IF(C25=0,0,INDEX(Sheet5!$A$1:$F$242,MATCH(VLOOKUP((C25/10)&amp;(P25/100),Sheet5!A$1:F$242,1,TRUE),Sheet5!$A$1:$A$242,0)+1,6)))</f>
        <v>8@150</v>
      </c>
      <c r="R25" s="94">
        <f>IF(F25=0,0,IF(VLOOKUP(F25&amp;(IF(J25&gt;1,0.5,INT((J25*100)/5)*5/100)),Sheet3!$A$3:$E$461,4,FALSE),VLOOKUP(IF(J25&gt;1,J25,INT(J25*100)/100),Sheet2!$A$2:$F$58,5),0))</f>
        <v>0.06935999999999999</v>
      </c>
      <c r="S25" s="96">
        <f>IF(R25=0,0,IF(D25/E25&lt;0.5,1,IF(D25/E25=1,VLOOKUP(F25&amp;(IF(J25&gt;1,0.5,INT(J25*100)/100)),Sheet3!$A$3:$E$461,4,FALSE),MAX(VLOOKUP(F25&amp;(IF(J25&gt;1,0.5,INT(J25*100)/100)),Sheet3!$A$3:$E$461,4,FALSE),VLOOKUP(F25&amp;(IF(J25&gt;1,0.5,0.01+INT(J25*100)/100)),Sheet3!$A$3:$E$461,4,FALSE)))))</f>
        <v>1.338</v>
      </c>
      <c r="T25" s="92">
        <f t="shared" si="4"/>
        <v>3.1775980031999995</v>
      </c>
      <c r="U25" s="95" t="str">
        <f>IF(AND(C25&lt;&gt;80,C25&lt;&gt;90,C25&lt;&gt;100,C25&lt;&gt;110,C25&lt;&gt;120,C25&lt;&gt;130,C25&lt;&gt;140,C25&lt;&gt;150,C25&lt;&gt;160),0,IF(C25=0,0,VLOOKUP((C25/10)&amp;(IF(C25=80,IF(T25&lt;3,3,T25),IF(T25&lt;3.5,3.5,T25))/100),Sheet4!A$2:F$239,6,TRUE)))</f>
        <v>8@150</v>
      </c>
      <c r="V25" s="94">
        <f>IF(F25=0,0,IF(VLOOKUP(F25&amp;(IF(J25&gt;1,0.5,INT((J25*100)/5)*5/100)),Sheet3!$A$3:$E$461,5,FALSE),MAX(VLOOKUP(IF(J25&gt;1,J25,0.01+INT(J25*100)/100),Sheet2!$A$2:$F$58,6),VLOOKUP(IF(J25&gt;1,J25,INT(J25*100)/100),Sheet2!$A$2:$F$58,6)),0))</f>
        <v>0.05638</v>
      </c>
      <c r="W25" s="96">
        <f>IF(V25=0,0,IF(D25/E25&lt;0.5,1,IF(D25/E25=1,VLOOKUP(F25&amp;(IF(J25&gt;1,0.5,INT(J25*100)/100)),Sheet3!$A$3:$E$461,5,FALSE),MAX(VLOOKUP(F25&amp;(IF(J25&gt;1,0.5,INT(J25*100)/100)),Sheet3!$A$3:$E$461,5,FALSE),VLOOKUP(F25&amp;(IF(J25&gt;1,0.5,0.01+INT(J25*100)/100)),Sheet3!$A$3:$E$461,5,FALSE)))))</f>
        <v>1.348</v>
      </c>
      <c r="X25" s="92">
        <f t="shared" si="5"/>
        <v>2.6022482176</v>
      </c>
      <c r="Y25" s="95" t="str">
        <f>IF(RIGHT(B25,1)&lt;&gt;"-",IF(AND(C25&lt;&gt;80,C25&lt;&gt;90,C25&lt;&gt;100,C25&lt;&gt;110,C25&lt;&gt;120,C25&lt;&gt;130,C25&lt;&gt;140,C25&lt;&gt;150,C25&lt;&gt;160),0,IF(C25=0,0,VLOOKUP((C25/10)&amp;(IF(C25=80,IF(X25&lt;3,3,X25),IF(X25&lt;3.5,3.5,X25))/100),Sheet4!A$2:F$239,6,TRUE))),IF(AND(C25&lt;&gt;80,C25&lt;&gt;90,C25&lt;&gt;100,C25&lt;&gt;110,C25&lt;&gt;120,C25&lt;&gt;130,C25&lt;&gt;140,C25&lt;&gt;150,C25&lt;&gt;160),0,IF(C25=0,0,INDEX(Sheet5!$A$1:$F$242,MATCH(VLOOKUP((C25/10)&amp;(IF(C25=80,IF(X25&lt;2.5,2.5,X25),IF(X25&lt;3,3,X25))/100),Sheet5!A$1:F$242,1,TRUE),Sheet5!$A$1:$A$242,0)+1,6))))</f>
        <v>8@150</v>
      </c>
      <c r="Z25" s="74">
        <f>IF(E25=0,0,1/(IF(E25=0,0,(IF(E25=0,0,VLOOKUP(IF(J25&gt;1,J25,INT(J25*100)/100),Sheet2!$A$2:$F$58,2,FALSE))*I25*D25*D25*D25*12*(1-0.8*0.8)/(25500000*(C25/1000)*(C25/1000)*(C25/1000))))))</f>
        <v>22879.96899091263</v>
      </c>
      <c r="AA25" s="75">
        <f>IF(E25=0,0,1/(IF(E25=0,0,IF(J25&gt;=1,VLOOKUP(F25&amp;(IF(J25&gt;1,1,(INT(J25*100))/100)),Sheet3!$A$3:$G$461,7,FALSE),MAX((VLOOKUP(F25&amp;(IF(J25&gt;1,1,(INT(J25*100))/100)),Sheet3!$A$3:$G$461,7,FALSE)),VLOOKUP(F25&amp;(IF(J25&gt;1,1,(INT(J25*100))/100))+0.01,Sheet3!$A$3:$G$461,7,FALSE))))*(1/Z25)))</f>
        <v>44411.60445076905</v>
      </c>
    </row>
    <row r="26" spans="2:27" s="18" customFormat="1" ht="15">
      <c r="B26" s="34" t="s">
        <v>79</v>
      </c>
      <c r="C26" s="11">
        <v>100</v>
      </c>
      <c r="D26" s="14">
        <v>2</v>
      </c>
      <c r="E26" s="1">
        <v>3.05</v>
      </c>
      <c r="F26" s="2">
        <v>3</v>
      </c>
      <c r="G26" s="66">
        <v>6.2</v>
      </c>
      <c r="H26" s="66">
        <v>0.7</v>
      </c>
      <c r="I26" s="73">
        <f t="shared" si="6"/>
        <v>9.056000000000001</v>
      </c>
      <c r="J26" s="90">
        <f t="shared" si="0"/>
        <v>0.6557377049180328</v>
      </c>
      <c r="K26" s="73">
        <f t="shared" si="1"/>
        <v>36.224000000000004</v>
      </c>
      <c r="L26" s="91">
        <f>IF(E26=0,0,VLOOKUP(IF(J26&gt;1,J26,INT(J26*100)/100),Sheet2!$A$2:$F$58,3,FALSE))</f>
        <v>0.0804</v>
      </c>
      <c r="M26" s="92">
        <f t="shared" si="2"/>
        <v>2.9124096</v>
      </c>
      <c r="N26" s="93" t="str">
        <f>IF(AND(C26&lt;&gt;80,C26&lt;&gt;90,C26&lt;&gt;100,C26&lt;&gt;110,C26&lt;&gt;120,C26&lt;&gt;130,C26&lt;&gt;140,C26&lt;&gt;150,C26&lt;&gt;160),0,IF(C26=0,0,VLOOKUP((C26/10)&amp;(M26/100),Sheet4!A$1:F$239,6,TRUE)))</f>
        <v>8@180</v>
      </c>
      <c r="O26" s="94">
        <f>IF(E26=0,0,MAX(VLOOKUP(IF(J26&gt;1,J26,INT(J26*100)/100),Sheet2!$A$2:$F$58,4),VLOOKUP(IF(J26&gt;1,J26,0.01+INT(J26*100)/100),Sheet2!$A$2:$F$58,4)))</f>
        <v>0.04334</v>
      </c>
      <c r="P26" s="92">
        <f t="shared" si="3"/>
        <v>1.56994816</v>
      </c>
      <c r="Q26" s="95" t="str">
        <f>IF(AND(C26&lt;&gt;80,C26&lt;&gt;90,C26&lt;&gt;100,C26&lt;&gt;110,C26&lt;&gt;120,C26&lt;&gt;130,C26&lt;&gt;140,C26&lt;&gt;150,C26&lt;&gt;160),0,IF(C26=0,0,INDEX(Sheet5!$A$1:$F$242,MATCH(VLOOKUP((C26/10)&amp;(P26/100),Sheet5!A$1:F$242,1,TRUE),Sheet5!$A$1:$A$242,0)+1,6)))</f>
        <v>8@180</v>
      </c>
      <c r="R26" s="94">
        <f>IF(F26=0,0,IF(VLOOKUP(F26&amp;(IF(J26&gt;1,0.5,INT((J26*100)/5)*5/100)),Sheet3!$A$3:$E$461,4,FALSE),VLOOKUP(IF(J26&gt;1,J26,INT(J26*100)/100),Sheet2!$A$2:$F$58,5),0))</f>
        <v>0.0766</v>
      </c>
      <c r="S26" s="96">
        <f>IF(R26=0,0,IF(D26/E26&lt;0.5,1,IF(D26/E26=1,VLOOKUP(F26&amp;(IF(J26&gt;1,0.5,INT(J26*100)/100)),Sheet3!$A$3:$E$461,4,FALSE),MAX(VLOOKUP(F26&amp;(IF(J26&gt;1,0.5,INT(J26*100)/100)),Sheet3!$A$3:$E$461,4,FALSE),VLOOKUP(F26&amp;(IF(J26&gt;1,0.5,0.01+INT(J26*100)/100)),Sheet3!$A$3:$E$461,4,FALSE)))))</f>
        <v>1.37</v>
      </c>
      <c r="T26" s="92">
        <f t="shared" si="4"/>
        <v>3.8014190080000008</v>
      </c>
      <c r="U26" s="95" t="str">
        <f>IF(AND(C26&lt;&gt;80,C26&lt;&gt;90,C26&lt;&gt;100,C26&lt;&gt;110,C26&lt;&gt;120,C26&lt;&gt;130,C26&lt;&gt;140,C26&lt;&gt;150,C26&lt;&gt;160),0,IF(C26=0,0,VLOOKUP((C26/10)&amp;(IF(C26=80,IF(T26&lt;3,3,T26),IF(T26&lt;3.5,3.5,T26))/100),Sheet4!A$2:F$239,6,TRUE)))</f>
        <v>8@180</v>
      </c>
      <c r="V26" s="94">
        <f>IF(F26=0,0,IF(VLOOKUP(F26&amp;(IF(J26&gt;1,0.5,INT((J26*100)/5)*5/100)),Sheet3!$A$3:$E$461,5,FALSE),MAX(VLOOKUP(IF(J26&gt;1,J26,0.01+INT(J26*100)/100),Sheet2!$A$2:$F$58,6),VLOOKUP(IF(J26&gt;1,J26,INT(J26*100)/100),Sheet2!$A$2:$F$58,6)),0))</f>
        <v>0.0571</v>
      </c>
      <c r="W26" s="96">
        <f>IF(V26=0,0,IF(D26/E26&lt;0.5,1,IF(D26/E26=1,VLOOKUP(F26&amp;(IF(J26&gt;1,0.5,INT(J26*100)/100)),Sheet3!$A$3:$E$461,5,FALSE),MAX(VLOOKUP(F26&amp;(IF(J26&gt;1,0.5,INT(J26*100)/100)),Sheet3!$A$3:$E$461,5,FALSE),VLOOKUP(F26&amp;(IF(J26&gt;1,0.5,0.01+INT(J26*100)/100)),Sheet3!$A$3:$E$461,5,FALSE)))))</f>
        <v>1.36</v>
      </c>
      <c r="X26" s="92">
        <f t="shared" si="5"/>
        <v>2.813010944</v>
      </c>
      <c r="Y26" s="95" t="str">
        <f>IF(RIGHT(B26,1)&lt;&gt;"-",IF(AND(C26&lt;&gt;80,C26&lt;&gt;90,C26&lt;&gt;100,C26&lt;&gt;110,C26&lt;&gt;120,C26&lt;&gt;130,C26&lt;&gt;140,C26&lt;&gt;150,C26&lt;&gt;160),0,IF(C26=0,0,VLOOKUP((C26/10)&amp;(IF(C26=80,IF(X26&lt;3,3,X26),IF(X26&lt;3.5,3.5,X26))/100),Sheet4!A$2:F$239,6,TRUE))),IF(AND(C26&lt;&gt;80,C26&lt;&gt;90,C26&lt;&gt;100,C26&lt;&gt;110,C26&lt;&gt;120,C26&lt;&gt;130,C26&lt;&gt;140,C26&lt;&gt;150,C26&lt;&gt;160),0,IF(C26=0,0,INDEX(Sheet5!$A$1:$F$242,MATCH(VLOOKUP((C26/10)&amp;(IF(C26=80,IF(X26&lt;2.5,2.5,X26),IF(X26&lt;3,3,X26))/100),Sheet5!A$1:F$242,1,TRUE),Sheet5!$A$1:$A$242,0)+1,6))))</f>
        <v>8@180</v>
      </c>
      <c r="Z26" s="74">
        <f>IF(E26=0,0,1/(IF(E26=0,0,(IF(E26=0,0,VLOOKUP(IF(J26&gt;1,J26,INT(J26*100)/100),Sheet2!$A$2:$F$58,2,FALSE))*I26*D26*D26*D26*12*(1-0.8*0.8)/(25500000*(C26/1000)*(C26/1000)*(C26/1000))))))</f>
        <v>10235.68624680134</v>
      </c>
      <c r="AA26" s="75">
        <f>IF(E26=0,0,1/(IF(E26=0,0,IF(J26&gt;=1,VLOOKUP(F26&amp;(IF(J26&gt;1,1,(INT(J26*100))/100)),Sheet3!$A$3:$G$461,7,FALSE),MAX((VLOOKUP(F26&amp;(IF(J26&gt;1,1,(INT(J26*100))/100)),Sheet3!$A$3:$G$461,7,FALSE)),VLOOKUP(F26&amp;(IF(J26&gt;1,1,(INT(J26*100))/100))+0.01,Sheet3!$A$3:$G$461,7,FALSE))))*(1/Z26)))</f>
        <v>20382.77439472507</v>
      </c>
    </row>
    <row r="27" spans="2:27" s="18" customFormat="1" ht="15.75">
      <c r="B27" s="34" t="s">
        <v>80</v>
      </c>
      <c r="C27" s="58">
        <v>120</v>
      </c>
      <c r="D27" s="59">
        <v>1.35</v>
      </c>
      <c r="E27" s="60">
        <v>4</v>
      </c>
      <c r="F27" s="61">
        <v>3</v>
      </c>
      <c r="G27" s="67">
        <v>6.7</v>
      </c>
      <c r="H27" s="67">
        <v>3.5</v>
      </c>
      <c r="I27" s="64">
        <f t="shared" si="6"/>
        <v>12.939999999999998</v>
      </c>
      <c r="J27" s="97" t="str">
        <f t="shared" si="0"/>
        <v>D3</v>
      </c>
      <c r="K27" s="64">
        <f t="shared" si="1"/>
        <v>23.58315</v>
      </c>
      <c r="L27" s="98">
        <f>IF(E27=0,0,VLOOKUP(IF(J27&gt;1,J27,INT(J27*100)/100),Sheet2!$A$2:$F$58,3,FALSE))</f>
        <v>0.101</v>
      </c>
      <c r="M27" s="99">
        <f t="shared" si="2"/>
        <v>2.38189815</v>
      </c>
      <c r="N27" s="100" t="str">
        <f>IF(AND(C27&lt;&gt;80,C27&lt;&gt;90,C27&lt;&gt;100,C27&lt;&gt;110,C27&lt;&gt;120,C27&lt;&gt;130,C27&lt;&gt;140,C27&lt;&gt;150,C27&lt;&gt;160),0,IF(C27=0,0,VLOOKUP((C27/10)&amp;(M27/100),Sheet4!A$1:F$239,6,TRUE)))</f>
        <v>8@150</v>
      </c>
      <c r="O27" s="101">
        <f>IF(E27=0,0,MAX(VLOOKUP(IF(J27&gt;1,J27,INT(J27*100)/100),Sheet2!$A$2:$F$58,4),VLOOKUP(IF(J27&gt;1,J27,0.01+INT(J27*100)/100),Sheet2!$A$2:$F$58,4)))</f>
        <v>0</v>
      </c>
      <c r="P27" s="99">
        <f t="shared" si="3"/>
        <v>0</v>
      </c>
      <c r="Q27" s="102" t="str">
        <f>IF(AND(C27&lt;&gt;80,C27&lt;&gt;90,C27&lt;&gt;100,C27&lt;&gt;110,C27&lt;&gt;120,C27&lt;&gt;130,C27&lt;&gt;140,C27&lt;&gt;150,C27&lt;&gt;160),0,IF(C27=0,0,INDEX(Sheet5!$A$1:$F$242,MATCH(VLOOKUP((C27/10)&amp;(P27/100),Sheet5!A$1:F$242,1,TRUE),Sheet5!$A$1:$A$242,0)+1,6)))</f>
        <v>8@150</v>
      </c>
      <c r="R27" s="101">
        <f>IF(F27=0,0,IF(VLOOKUP(F27&amp;(IF(J27&gt;1,0.5,INT((J27*100)/5)*5/100)),Sheet3!$A$3:$E$461,4,FALSE),VLOOKUP(IF(J27&gt;1,J27,INT(J27*100)/100),Sheet2!$A$2:$F$58,5),0))</f>
        <v>0.117</v>
      </c>
      <c r="S27" s="103">
        <f>IF(R27=0,0,IF(D27/E27&lt;0.5,1,IF(D27/E27=1,VLOOKUP(F27&amp;(IF(J27&gt;1,0.5,INT(J27*100)/100)),Sheet3!$A$3:$E$461,4,FALSE),MAX(VLOOKUP(F27&amp;(IF(J27&gt;1,0.5,INT(J27*100)/100)),Sheet3!$A$3:$E$461,4,FALSE),VLOOKUP(F27&amp;(IF(J27&gt;1,0.5,0.01+INT(J27*100)/100)),Sheet3!$A$3:$E$461,4,FALSE)))))</f>
        <v>1</v>
      </c>
      <c r="T27" s="99">
        <f t="shared" si="4"/>
        <v>2.75922855</v>
      </c>
      <c r="U27" s="102" t="str">
        <f>IF(AND(C27&lt;&gt;80,C27&lt;&gt;90,C27&lt;&gt;100,C27&lt;&gt;110,C27&lt;&gt;120,C27&lt;&gt;130,C27&lt;&gt;140,C27&lt;&gt;150,C27&lt;&gt;160),0,IF(C27=0,0,VLOOKUP((C27/10)&amp;(IF(C27=80,IF(T27&lt;3,3,T27),IF(T27&lt;3.5,3.5,T27))/100),Sheet4!A$2:F$239,6,TRUE)))</f>
        <v>8@150</v>
      </c>
      <c r="V27" s="101">
        <f>IF(F27=0,0,IF(VLOOKUP(F27&amp;(IF(J27&gt;1,0.5,INT((J27*100)/5)*5/100)),Sheet3!$A$3:$E$461,5,FALSE),MAX(VLOOKUP(IF(J27&gt;1,J27,0.01+INT(J27*100)/100),Sheet2!$A$2:$F$58,6),VLOOKUP(IF(J27&gt;1,J27,INT(J27*100)/100),Sheet2!$A$2:$F$58,6)),0))</f>
        <v>0</v>
      </c>
      <c r="W27" s="103">
        <f>IF(V27=0,0,IF(D27/E27&lt;0.5,1,IF(D27/E27=1,VLOOKUP(F27&amp;(IF(J27&gt;1,0.5,INT(J27*100)/100)),Sheet3!$A$3:$E$461,5,FALSE),MAX(VLOOKUP(F27&amp;(IF(J27&gt;1,0.5,INT(J27*100)/100)),Sheet3!$A$3:$E$461,5,FALSE),VLOOKUP(F27&amp;(IF(J27&gt;1,0.5,0.01+INT(J27*100)/100)),Sheet3!$A$3:$E$461,5,FALSE)))))</f>
        <v>0</v>
      </c>
      <c r="X27" s="99">
        <f t="shared" si="5"/>
        <v>0</v>
      </c>
      <c r="Y27" s="102" t="str">
        <f>IF(RIGHT(B27,1)&lt;&gt;"-",IF(AND(C27&lt;&gt;80,C27&lt;&gt;90,C27&lt;&gt;100,C27&lt;&gt;110,C27&lt;&gt;120,C27&lt;&gt;130,C27&lt;&gt;140,C27&lt;&gt;150,C27&lt;&gt;160),0,IF(C27=0,0,VLOOKUP((C27/10)&amp;(IF(C27=80,IF(X27&lt;3,3,X27),IF(X27&lt;3.5,3.5,X27))/100),Sheet4!A$2:F$239,6,TRUE))),IF(AND(C27&lt;&gt;80,C27&lt;&gt;90,C27&lt;&gt;100,C27&lt;&gt;110,C27&lt;&gt;120,C27&lt;&gt;130,C27&lt;&gt;140,C27&lt;&gt;150,C27&lt;&gt;160),0,IF(C27=0,0,INDEX(Sheet5!$A$1:$F$242,MATCH(VLOOKUP((C27/10)&amp;(IF(C27=80,IF(X27&lt;2.5,2.5,X27),IF(X27&lt;3,3,X27))/100),Sheet5!A$1:F$242,1,TRUE),Sheet5!$A$1:$A$242,0)+1,6))))</f>
        <v>8@150</v>
      </c>
      <c r="Z27" s="62">
        <f>IF(E27=0,0,1/(IF(E27=0,0,(IF(E27=0,0,VLOOKUP(IF(J27&gt;1,J27,INT(J27*100)/100),Sheet2!$A$2:$F$58,2,FALSE))*I27*D27*D27*D27*12*(1-0.8*0.8)/(25500000*(C27/1000)*(C27/1000)*(C27/1000))))))</f>
        <v>31626.792161740763</v>
      </c>
      <c r="AA27" s="63">
        <f>IF(E27=0,0,1/(IF(E27=0,0,IF(J27&gt;=1,VLOOKUP(F27&amp;(IF(J27&gt;1,1,(INT(J27*100))/100)),Sheet3!$A$3:$G$461,7,FALSE),MAX((VLOOKUP(F27&amp;(IF(J27&gt;1,1,(INT(J27*100))/100)),Sheet3!$A$3:$G$461,7,FALSE)),VLOOKUP(F27&amp;(IF(J27&gt;1,1,(INT(J27*100))/100))+0.01,Sheet3!$A$3:$G$461,7,FALSE))))*(1/Z27)))</f>
        <v>59723.15171007792</v>
      </c>
    </row>
    <row r="28" spans="2:27" s="18" customFormat="1" ht="15.75">
      <c r="B28" s="34" t="s">
        <v>81</v>
      </c>
      <c r="C28" s="11">
        <v>100</v>
      </c>
      <c r="D28" s="14">
        <v>2.1</v>
      </c>
      <c r="E28" s="1">
        <v>3.3</v>
      </c>
      <c r="F28" s="2">
        <v>3</v>
      </c>
      <c r="G28" s="66">
        <v>6.2</v>
      </c>
      <c r="H28" s="66">
        <v>2</v>
      </c>
      <c r="I28" s="73">
        <f t="shared" si="6"/>
        <v>10.33</v>
      </c>
      <c r="J28" s="90">
        <f t="shared" si="0"/>
        <v>0.6363636363636365</v>
      </c>
      <c r="K28" s="73">
        <f t="shared" si="1"/>
        <v>45.5553</v>
      </c>
      <c r="L28" s="91">
        <f>IF(E28=0,0,VLOOKUP(IF(J28&gt;1,J28,INT(J28*100)/100),Sheet2!$A$2:$F$58,3,FALSE))</f>
        <v>0.08296</v>
      </c>
      <c r="M28" s="92">
        <f t="shared" si="2"/>
        <v>3.7792676880000005</v>
      </c>
      <c r="N28" s="93" t="str">
        <f>IF(AND(C28&lt;&gt;80,C28&lt;&gt;90,C28&lt;&gt;100,C28&lt;&gt;110,C28&lt;&gt;120,C28&lt;&gt;130,C28&lt;&gt;140,C28&lt;&gt;150,C28&lt;&gt;160),0,IF(C28=0,0,VLOOKUP((C28/10)&amp;(M28/100),Sheet4!A$1:F$239,6,TRUE)))</f>
        <v>8@180</v>
      </c>
      <c r="O28" s="94">
        <f>IF(E28=0,0,MAX(VLOOKUP(IF(J28&gt;1,J28,INT(J28*100)/100),Sheet2!$A$2:$F$58,4),VLOOKUP(IF(J28&gt;1,J28,0.01+INT(J28*100)/100),Sheet2!$A$2:$F$58,4)))</f>
        <v>0.04328</v>
      </c>
      <c r="P28" s="92">
        <f t="shared" si="3"/>
        <v>1.971633384</v>
      </c>
      <c r="Q28" s="95" t="str">
        <f>IF(AND(C28&lt;&gt;80,C28&lt;&gt;90,C28&lt;&gt;100,C28&lt;&gt;110,C28&lt;&gt;120,C28&lt;&gt;130,C28&lt;&gt;140,C28&lt;&gt;150,C28&lt;&gt;160),0,IF(C28=0,0,INDEX(Sheet5!$A$1:$F$242,MATCH(VLOOKUP((C28/10)&amp;(P28/100),Sheet5!A$1:F$242,1,TRUE),Sheet5!$A$1:$A$242,0)+1,6)))</f>
        <v>8@180</v>
      </c>
      <c r="R28" s="94">
        <f>IF(F28=0,0,IF(VLOOKUP(F28&amp;(IF(J28&gt;1,0.5,INT((J28*100)/5)*5/100)),Sheet3!$A$3:$E$461,4,FALSE),VLOOKUP(IF(J28&gt;1,J28,INT(J28*100)/100),Sheet2!$A$2:$F$58,5),0))</f>
        <v>0.07768</v>
      </c>
      <c r="S28" s="96">
        <f>IF(R28=0,0,IF(D28/E28&lt;0.5,1,IF(D28/E28=1,VLOOKUP(F28&amp;(IF(J28&gt;1,0.5,INT(J28*100)/100)),Sheet3!$A$3:$E$461,4,FALSE),MAX(VLOOKUP(F28&amp;(IF(J28&gt;1,0.5,INT(J28*100)/100)),Sheet3!$A$3:$E$461,4,FALSE),VLOOKUP(F28&amp;(IF(J28&gt;1,0.5,0.01+INT(J28*100)/100)),Sheet3!$A$3:$E$461,4,FALSE)))))</f>
        <v>1.3744</v>
      </c>
      <c r="T28" s="92">
        <f t="shared" si="4"/>
        <v>4.8636383515776</v>
      </c>
      <c r="U28" s="95" t="str">
        <f>IF(AND(C28&lt;&gt;80,C28&lt;&gt;90,C28&lt;&gt;100,C28&lt;&gt;110,C28&lt;&gt;120,C28&lt;&gt;130,C28&lt;&gt;140,C28&lt;&gt;150,C28&lt;&gt;160),0,IF(C28=0,0,VLOOKUP((C28/10)&amp;(IF(C28=80,IF(T28&lt;3,3,T28),IF(T28&lt;3.5,3.5,T28))/100),Sheet4!A$2:F$239,6,TRUE)))</f>
        <v>8@150</v>
      </c>
      <c r="V28" s="94">
        <f>IF(F28=0,0,IF(VLOOKUP(F28&amp;(IF(J28&gt;1,0.5,INT((J28*100)/5)*5/100)),Sheet3!$A$3:$E$461,5,FALSE),MAX(VLOOKUP(IF(J28&gt;1,J28,0.01+INT(J28*100)/100),Sheet2!$A$2:$F$58,6),VLOOKUP(IF(J28&gt;1,J28,INT(J28*100)/100),Sheet2!$A$2:$F$58,6)),0))</f>
        <v>0.0571</v>
      </c>
      <c r="W28" s="96">
        <f>IF(V28=0,0,IF(D28/E28&lt;0.5,1,IF(D28/E28=1,VLOOKUP(F28&amp;(IF(J28&gt;1,0.5,INT(J28*100)/100)),Sheet3!$A$3:$E$461,5,FALSE),MAX(VLOOKUP(F28&amp;(IF(J28&gt;1,0.5,INT(J28*100)/100)),Sheet3!$A$3:$E$461,5,FALSE),VLOOKUP(F28&amp;(IF(J28&gt;1,0.5,0.01+INT(J28*100)/100)),Sheet3!$A$3:$E$461,5,FALSE)))))</f>
        <v>1.364</v>
      </c>
      <c r="X28" s="92">
        <f t="shared" si="5"/>
        <v>3.5480472073200007</v>
      </c>
      <c r="Y28" s="95" t="str">
        <f>IF(RIGHT(B28,1)&lt;&gt;"-",IF(AND(C28&lt;&gt;80,C28&lt;&gt;90,C28&lt;&gt;100,C28&lt;&gt;110,C28&lt;&gt;120,C28&lt;&gt;130,C28&lt;&gt;140,C28&lt;&gt;150,C28&lt;&gt;160),0,IF(C28=0,0,VLOOKUP((C28/10)&amp;(IF(C28=80,IF(X28&lt;3,3,X28),IF(X28&lt;3.5,3.5,X28))/100),Sheet4!A$2:F$239,6,TRUE))),IF(AND(C28&lt;&gt;80,C28&lt;&gt;90,C28&lt;&gt;100,C28&lt;&gt;110,C28&lt;&gt;120,C28&lt;&gt;130,C28&lt;&gt;140,C28&lt;&gt;150,C28&lt;&gt;160),0,IF(C28=0,0,INDEX(Sheet5!$A$1:$F$242,MATCH(VLOOKUP((C28/10)&amp;(IF(C28=80,IF(X28&lt;2.5,2.5,X28),IF(X28&lt;3,3,X28))/100),Sheet5!A$1:F$242,1,TRUE),Sheet5!$A$1:$A$242,0)+1,6))))</f>
        <v>8@180</v>
      </c>
      <c r="Z28" s="74">
        <f>IF(E28=0,0,1/(IF(E28=0,0,(IF(E28=0,0,VLOOKUP(IF(J28&gt;1,J28,INT(J28*100)/100),Sheet2!$A$2:$F$58,2,FALSE))*I28*D28*D28*D28*12*(1-0.8*0.8)/(25500000*(C28/1000)*(C28/1000)*(C28/1000))))))</f>
        <v>7484.456089835585</v>
      </c>
      <c r="AA28" s="75">
        <f>IF(E28=0,0,1/(IF(E28=0,0,IF(J28&gt;=1,VLOOKUP(F28&amp;(IF(J28&gt;1,1,(INT(J28*100))/100)),Sheet3!$A$3:$G$461,7,FALSE),MAX((VLOOKUP(F28&amp;(IF(J28&gt;1,1,(INT(J28*100))/100)),Sheet3!$A$3:$G$461,7,FALSE)),VLOOKUP(F28&amp;(IF(J28&gt;1,1,(INT(J28*100))/100))+0.01,Sheet3!$A$3:$G$461,7,FALSE))))*(1/Z28)))</f>
        <v>14972.608207369856</v>
      </c>
    </row>
    <row r="29" spans="2:27" s="18" customFormat="1" ht="15.75">
      <c r="B29" s="34" t="s">
        <v>82</v>
      </c>
      <c r="C29" s="11"/>
      <c r="D29" s="14"/>
      <c r="E29" s="1"/>
      <c r="F29" s="2"/>
      <c r="G29" s="66"/>
      <c r="H29" s="66"/>
      <c r="I29" s="73">
        <f t="shared" si="6"/>
        <v>0</v>
      </c>
      <c r="J29" s="90">
        <f t="shared" si="0"/>
        <v>0</v>
      </c>
      <c r="K29" s="73">
        <f t="shared" si="1"/>
        <v>0</v>
      </c>
      <c r="L29" s="91">
        <f>IF(E29=0,0,VLOOKUP(IF(J29&gt;1,J29,INT(J29*100)/100),Sheet2!$A$2:$F$58,3,FALSE))</f>
        <v>0</v>
      </c>
      <c r="M29" s="92">
        <f t="shared" si="2"/>
        <v>0</v>
      </c>
      <c r="N29" s="93">
        <f>IF(AND(C29&lt;&gt;80,C29&lt;&gt;90,C29&lt;&gt;100,C29&lt;&gt;110,C29&lt;&gt;120,C29&lt;&gt;130,C29&lt;&gt;140,C29&lt;&gt;150,C29&lt;&gt;160),0,IF(C29=0,0,VLOOKUP((C29/10)&amp;(M29/100),Sheet4!A$1:F$239,6,TRUE)))</f>
        <v>0</v>
      </c>
      <c r="O29" s="94">
        <f>IF(E29=0,0,MAX(VLOOKUP(IF(J29&gt;1,J29,INT(J29*100)/100),Sheet2!$A$2:$F$58,4),VLOOKUP(IF(J29&gt;1,J29,0.01+INT(J29*100)/100),Sheet2!$A$2:$F$58,4)))</f>
        <v>0</v>
      </c>
      <c r="P29" s="92">
        <f t="shared" si="3"/>
        <v>0</v>
      </c>
      <c r="Q29" s="95">
        <f>IF(AND(C29&lt;&gt;80,C29&lt;&gt;90,C29&lt;&gt;100,C29&lt;&gt;110,C29&lt;&gt;120,C29&lt;&gt;130,C29&lt;&gt;140,C29&lt;&gt;150,C29&lt;&gt;160),0,IF(C29=0,0,INDEX(Sheet5!$A$1:$F$242,MATCH(VLOOKUP((C29/10)&amp;(P29/100),Sheet5!A$1:F$242,1,TRUE),Sheet5!$A$1:$A$242,0)+1,6)))</f>
        <v>0</v>
      </c>
      <c r="R29" s="94">
        <f>IF(F29=0,0,IF(VLOOKUP(F29&amp;(IF(J29&gt;1,0.5,INT((J29*100)/5)*5/100)),Sheet3!$A$3:$E$461,4,FALSE),VLOOKUP(IF(J29&gt;1,J29,INT(J29*100)/100),Sheet2!$A$2:$F$58,5),0))</f>
        <v>0</v>
      </c>
      <c r="S29" s="96">
        <f>IF(R29=0,0,IF(D29/E29&lt;0.5,1,IF(D29/E29=1,VLOOKUP(F29&amp;(IF(J29&gt;1,0.5,INT(J29*100)/100)),Sheet3!$A$3:$E$461,4,FALSE),MAX(VLOOKUP(F29&amp;(IF(J29&gt;1,0.5,INT(J29*100)/100)),Sheet3!$A$3:$E$461,4,FALSE),VLOOKUP(F29&amp;(IF(J29&gt;1,0.5,0.01+INT(J29*100)/100)),Sheet3!$A$3:$E$461,4,FALSE)))))</f>
        <v>0</v>
      </c>
      <c r="T29" s="92">
        <f t="shared" si="4"/>
        <v>0</v>
      </c>
      <c r="U29" s="95">
        <f>IF(AND(C29&lt;&gt;80,C29&lt;&gt;90,C29&lt;&gt;100,C29&lt;&gt;110,C29&lt;&gt;120,C29&lt;&gt;130,C29&lt;&gt;140,C29&lt;&gt;150,C29&lt;&gt;160),0,IF(C29=0,0,VLOOKUP((C29/10)&amp;(IF(C29=80,IF(T29&lt;3,3,T29),IF(T29&lt;3.5,3.5,T29))/100),Sheet4!A$2:F$239,6,TRUE)))</f>
        <v>0</v>
      </c>
      <c r="V29" s="94">
        <f>IF(F29=0,0,IF(VLOOKUP(F29&amp;(IF(J29&gt;1,0.5,INT((J29*100)/5)*5/100)),Sheet3!$A$3:$E$461,5,FALSE),MAX(VLOOKUP(IF(J29&gt;1,J29,0.01+INT(J29*100)/100),Sheet2!$A$2:$F$58,6),VLOOKUP(IF(J29&gt;1,J29,INT(J29*100)/100),Sheet2!$A$2:$F$58,6)),0))</f>
        <v>0</v>
      </c>
      <c r="W29" s="96">
        <f>IF(V29=0,0,IF(D29/E29&lt;0.5,1,IF(D29/E29=1,VLOOKUP(F29&amp;(IF(J29&gt;1,0.5,INT(J29*100)/100)),Sheet3!$A$3:$E$461,5,FALSE),MAX(VLOOKUP(F29&amp;(IF(J29&gt;1,0.5,INT(J29*100)/100)),Sheet3!$A$3:$E$461,5,FALSE),VLOOKUP(F29&amp;(IF(J29&gt;1,0.5,0.01+INT(J29*100)/100)),Sheet3!$A$3:$E$461,5,FALSE)))))</f>
        <v>0</v>
      </c>
      <c r="X29" s="92">
        <f t="shared" si="5"/>
        <v>0</v>
      </c>
      <c r="Y29" s="95">
        <f>IF(RIGHT(B29,1)&lt;&gt;"-",IF(AND(C29&lt;&gt;80,C29&lt;&gt;90,C29&lt;&gt;100,C29&lt;&gt;110,C29&lt;&gt;120,C29&lt;&gt;130,C29&lt;&gt;140,C29&lt;&gt;150,C29&lt;&gt;160),0,IF(C29=0,0,VLOOKUP((C29/10)&amp;(IF(C29=80,IF(X29&lt;3,3,X29),IF(X29&lt;3.5,3.5,X29))/100),Sheet4!A$2:F$239,6,TRUE))),IF(AND(C29&lt;&gt;80,C29&lt;&gt;90,C29&lt;&gt;100,C29&lt;&gt;110,C29&lt;&gt;120,C29&lt;&gt;130,C29&lt;&gt;140,C29&lt;&gt;150,C29&lt;&gt;160),0,IF(C29=0,0,INDEX(Sheet5!$A$1:$F$242,MATCH(VLOOKUP((C29/10)&amp;(IF(C29=80,IF(X29&lt;2.5,2.5,X29),IF(X29&lt;3,3,X29))/100),Sheet5!A$1:F$242,1,TRUE),Sheet5!$A$1:$A$242,0)+1,6))))</f>
        <v>0</v>
      </c>
      <c r="Z29" s="74">
        <f>IF(E29=0,0,1/(IF(E29=0,0,(IF(E29=0,0,VLOOKUP(IF(J29&gt;1,J29,INT(J29*100)/100),Sheet2!$A$2:$F$58,2,FALSE))*I29*D29*D29*D29*12*(1-0.8*0.8)/(25500000*(C29/1000)*(C29/1000)*(C29/1000))))))</f>
        <v>0</v>
      </c>
      <c r="AA29" s="75">
        <f>IF(E29=0,0,1/(IF(E29=0,0,IF(J29&gt;=1,VLOOKUP(F29&amp;(IF(J29&gt;1,1,(INT(J29*100))/100)),Sheet3!$A$3:$G$461,7,FALSE),MAX((VLOOKUP(F29&amp;(IF(J29&gt;1,1,(INT(J29*100))/100)),Sheet3!$A$3:$G$461,7,FALSE)),VLOOKUP(F29&amp;(IF(J29&gt;1,1,(INT(J29*100))/100))+0.01,Sheet3!$A$3:$G$461,7,FALSE))))*(1/Z29)))</f>
        <v>0</v>
      </c>
    </row>
    <row r="30" spans="2:27" s="18" customFormat="1" ht="15.75">
      <c r="B30" s="34" t="s">
        <v>83</v>
      </c>
      <c r="C30" s="11">
        <v>100</v>
      </c>
      <c r="D30" s="14">
        <v>1.85</v>
      </c>
      <c r="E30" s="1">
        <v>4</v>
      </c>
      <c r="F30" s="2">
        <v>3</v>
      </c>
      <c r="G30" s="66">
        <v>6.2</v>
      </c>
      <c r="H30" s="66">
        <v>2</v>
      </c>
      <c r="I30" s="73">
        <f t="shared" si="6"/>
        <v>10.33</v>
      </c>
      <c r="J30" s="90" t="str">
        <f t="shared" si="0"/>
        <v>D3</v>
      </c>
      <c r="K30" s="73">
        <f t="shared" si="1"/>
        <v>35.354425000000006</v>
      </c>
      <c r="L30" s="91">
        <f>IF(E30=0,0,VLOOKUP(IF(J30&gt;1,J30,INT(J30*100)/100),Sheet2!$A$2:$F$58,3,FALSE))</f>
        <v>0.101</v>
      </c>
      <c r="M30" s="92">
        <f t="shared" si="2"/>
        <v>3.5707969250000007</v>
      </c>
      <c r="N30" s="93" t="str">
        <f>IF(AND(C30&lt;&gt;80,C30&lt;&gt;90,C30&lt;&gt;100,C30&lt;&gt;110,C30&lt;&gt;120,C30&lt;&gt;130,C30&lt;&gt;140,C30&lt;&gt;150,C30&lt;&gt;160),0,IF(C30=0,0,VLOOKUP((C30/10)&amp;(M30/100),Sheet4!A$1:F$239,6,TRUE)))</f>
        <v>8@180</v>
      </c>
      <c r="O30" s="94">
        <f>IF(E30=0,0,MAX(VLOOKUP(IF(J30&gt;1,J30,INT(J30*100)/100),Sheet2!$A$2:$F$58,4),VLOOKUP(IF(J30&gt;1,J30,0.01+INT(J30*100)/100),Sheet2!$A$2:$F$58,4)))</f>
        <v>0</v>
      </c>
      <c r="P30" s="92">
        <f t="shared" si="3"/>
        <v>0</v>
      </c>
      <c r="Q30" s="95" t="str">
        <f>IF(AND(C30&lt;&gt;80,C30&lt;&gt;90,C30&lt;&gt;100,C30&lt;&gt;110,C30&lt;&gt;120,C30&lt;&gt;130,C30&lt;&gt;140,C30&lt;&gt;150,C30&lt;&gt;160),0,IF(C30=0,0,INDEX(Sheet5!$A$1:$F$242,MATCH(VLOOKUP((C30/10)&amp;(P30/100),Sheet5!A$1:F$242,1,TRUE),Sheet5!$A$1:$A$242,0)+1,6)))</f>
        <v>8@180</v>
      </c>
      <c r="R30" s="94">
        <f>IF(F30=0,0,IF(VLOOKUP(F30&amp;(IF(J30&gt;1,0.5,INT((J30*100)/5)*5/100)),Sheet3!$A$3:$E$461,4,FALSE),VLOOKUP(IF(J30&gt;1,J30,INT(J30*100)/100),Sheet2!$A$2:$F$58,5),0))</f>
        <v>0.117</v>
      </c>
      <c r="S30" s="96">
        <f>IF(R30=0,0,IF(D30/E30&lt;0.5,1,IF(D30/E30=1,VLOOKUP(F30&amp;(IF(J30&gt;1,0.5,INT(J30*100)/100)),Sheet3!$A$3:$E$461,4,FALSE),MAX(VLOOKUP(F30&amp;(IF(J30&gt;1,0.5,INT(J30*100)/100)),Sheet3!$A$3:$E$461,4,FALSE),VLOOKUP(F30&amp;(IF(J30&gt;1,0.5,0.01+INT(J30*100)/100)),Sheet3!$A$3:$E$461,4,FALSE)))))</f>
        <v>1</v>
      </c>
      <c r="T30" s="92">
        <f t="shared" si="4"/>
        <v>4.136467725000001</v>
      </c>
      <c r="U30" s="95" t="str">
        <f>IF(AND(C30&lt;&gt;80,C30&lt;&gt;90,C30&lt;&gt;100,C30&lt;&gt;110,C30&lt;&gt;120,C30&lt;&gt;130,C30&lt;&gt;140,C30&lt;&gt;150,C30&lt;&gt;160),0,IF(C30=0,0,VLOOKUP((C30/10)&amp;(IF(C30=80,IF(T30&lt;3,3,T30),IF(T30&lt;3.5,3.5,T30))/100),Sheet4!A$2:F$239,6,TRUE)))</f>
        <v>8@180</v>
      </c>
      <c r="V30" s="94">
        <f>IF(F30=0,0,IF(VLOOKUP(F30&amp;(IF(J30&gt;1,0.5,INT((J30*100)/5)*5/100)),Sheet3!$A$3:$E$461,5,FALSE),MAX(VLOOKUP(IF(J30&gt;1,J30,0.01+INT(J30*100)/100),Sheet2!$A$2:$F$58,6),VLOOKUP(IF(J30&gt;1,J30,INT(J30*100)/100),Sheet2!$A$2:$F$58,6)),0))</f>
        <v>0</v>
      </c>
      <c r="W30" s="96">
        <f>IF(V30=0,0,IF(D30/E30&lt;0.5,1,IF(D30/E30=1,VLOOKUP(F30&amp;(IF(J30&gt;1,0.5,INT(J30*100)/100)),Sheet3!$A$3:$E$461,5,FALSE),MAX(VLOOKUP(F30&amp;(IF(J30&gt;1,0.5,INT(J30*100)/100)),Sheet3!$A$3:$E$461,5,FALSE),VLOOKUP(F30&amp;(IF(J30&gt;1,0.5,0.01+INT(J30*100)/100)),Sheet3!$A$3:$E$461,5,FALSE)))))</f>
        <v>0</v>
      </c>
      <c r="X30" s="92">
        <f t="shared" si="5"/>
        <v>0</v>
      </c>
      <c r="Y30" s="95" t="str">
        <f>IF(RIGHT(B30,1)&lt;&gt;"-",IF(AND(C30&lt;&gt;80,C30&lt;&gt;90,C30&lt;&gt;100,C30&lt;&gt;110,C30&lt;&gt;120,C30&lt;&gt;130,C30&lt;&gt;140,C30&lt;&gt;150,C30&lt;&gt;160),0,IF(C30=0,0,VLOOKUP((C30/10)&amp;(IF(C30=80,IF(X30&lt;3,3,X30),IF(X30&lt;3.5,3.5,X30))/100),Sheet4!A$2:F$239,6,TRUE))),IF(AND(C30&lt;&gt;80,C30&lt;&gt;90,C30&lt;&gt;100,C30&lt;&gt;110,C30&lt;&gt;120,C30&lt;&gt;130,C30&lt;&gt;140,C30&lt;&gt;150,C30&lt;&gt;160),0,IF(C30=0,0,INDEX(Sheet5!$A$1:$F$242,MATCH(VLOOKUP((C30/10)&amp;(IF(C30=80,IF(X30&lt;2.5,2.5,X30),IF(X30&lt;3,3,X30))/100),Sheet5!A$1:F$242,1,TRUE),Sheet5!$A$1:$A$242,0)+1,6))))</f>
        <v>8@180</v>
      </c>
      <c r="Z30" s="74">
        <f>IF(E30=0,0,1/(IF(E30=0,0,(IF(E30=0,0,VLOOKUP(IF(J30&gt;1,J30,INT(J30*100)/100),Sheet2!$A$2:$F$58,2,FALSE))*I30*D30*D30*D30*12*(1-0.8*0.8)/(25500000*(C30/1000)*(C30/1000)*(C30/1000))))))</f>
        <v>8909.051747980147</v>
      </c>
      <c r="AA30" s="75">
        <f>IF(E30=0,0,1/(IF(E30=0,0,IF(J30&gt;=1,VLOOKUP(F30&amp;(IF(J30&gt;1,1,(INT(J30*100))/100)),Sheet3!$A$3:$G$461,7,FALSE),MAX((VLOOKUP(F30&amp;(IF(J30&gt;1,1,(INT(J30*100))/100)),Sheet3!$A$3:$G$461,7,FALSE)),VLOOKUP(F30&amp;(IF(J30&gt;1,1,(INT(J30*100))/100))+0.01,Sheet3!$A$3:$G$461,7,FALSE))))*(1/Z30)))</f>
        <v>16823.60469618577</v>
      </c>
    </row>
    <row r="31" spans="2:27" s="18" customFormat="1" ht="15.75">
      <c r="B31" s="34" t="s">
        <v>84</v>
      </c>
      <c r="C31" s="58">
        <v>100</v>
      </c>
      <c r="D31" s="59">
        <v>2</v>
      </c>
      <c r="E31" s="60">
        <v>2.6</v>
      </c>
      <c r="F31" s="61">
        <v>3</v>
      </c>
      <c r="G31" s="67">
        <v>6.2</v>
      </c>
      <c r="H31" s="67">
        <v>2</v>
      </c>
      <c r="I31" s="64">
        <f t="shared" si="6"/>
        <v>10.33</v>
      </c>
      <c r="J31" s="97">
        <f t="shared" si="0"/>
        <v>0.7692307692307692</v>
      </c>
      <c r="K31" s="64">
        <f t="shared" si="1"/>
        <v>41.32</v>
      </c>
      <c r="L31" s="98">
        <f>IF(E31=0,0,VLOOKUP(IF(J31&gt;1,J31,INT(J31*100)/100),Sheet2!$A$2:$F$58,3,FALSE))</f>
        <v>0.0672</v>
      </c>
      <c r="M31" s="99">
        <f t="shared" si="2"/>
        <v>2.776704</v>
      </c>
      <c r="N31" s="100" t="str">
        <f>IF(AND(C31&lt;&gt;80,C31&lt;&gt;90,C31&lt;&gt;100,C31&lt;&gt;110,C31&lt;&gt;120,C31&lt;&gt;130,C31&lt;&gt;140,C31&lt;&gt;150,C31&lt;&gt;160),0,IF(C31=0,0,VLOOKUP((C31/10)&amp;(M31/100),Sheet4!A$1:F$239,6,TRUE)))</f>
        <v>8@180</v>
      </c>
      <c r="O31" s="101">
        <f>IF(E31=0,0,MAX(VLOOKUP(IF(J31&gt;1,J31,INT(J31*100)/100),Sheet2!$A$2:$F$58,4),VLOOKUP(IF(J31&gt;1,J31,0.01+INT(J31*100)/100),Sheet2!$A$2:$F$58,4)))</f>
        <v>0.0443</v>
      </c>
      <c r="P31" s="99">
        <f t="shared" si="3"/>
        <v>1.830476</v>
      </c>
      <c r="Q31" s="102" t="str">
        <f>IF(AND(C31&lt;&gt;80,C31&lt;&gt;90,C31&lt;&gt;100,C31&lt;&gt;110,C31&lt;&gt;120,C31&lt;&gt;130,C31&lt;&gt;140,C31&lt;&gt;150,C31&lt;&gt;160),0,IF(C31=0,0,INDEX(Sheet5!$A$1:$F$242,MATCH(VLOOKUP((C31/10)&amp;(P31/100),Sheet5!A$1:F$242,1,TRUE),Sheet5!$A$1:$A$242,0)+1,6)))</f>
        <v>8@180</v>
      </c>
      <c r="R31" s="101">
        <f>IF(F31=0,0,IF(VLOOKUP(F31&amp;(IF(J31&gt;1,0.5,INT((J31*100)/5)*5/100)),Sheet3!$A$3:$E$461,4,FALSE),VLOOKUP(IF(J31&gt;1,J31,INT(J31*100)/100),Sheet2!$A$2:$F$58,5),0))</f>
        <v>0.06935999999999999</v>
      </c>
      <c r="S31" s="103">
        <f>IF(R31=0,0,IF(D31/E31&lt;0.5,1,IF(D31/E31=1,VLOOKUP(F31&amp;(IF(J31&gt;1,0.5,INT(J31*100)/100)),Sheet3!$A$3:$E$461,4,FALSE),MAX(VLOOKUP(F31&amp;(IF(J31&gt;1,0.5,INT(J31*100)/100)),Sheet3!$A$3:$E$461,4,FALSE),VLOOKUP(F31&amp;(IF(J31&gt;1,0.5,0.01+INT(J31*100)/100)),Sheet3!$A$3:$E$461,4,FALSE)))))</f>
        <v>1.338</v>
      </c>
      <c r="T31" s="99">
        <f t="shared" si="4"/>
        <v>3.8346480576</v>
      </c>
      <c r="U31" s="102" t="str">
        <f>IF(AND(C31&lt;&gt;80,C31&lt;&gt;90,C31&lt;&gt;100,C31&lt;&gt;110,C31&lt;&gt;120,C31&lt;&gt;130,C31&lt;&gt;140,C31&lt;&gt;150,C31&lt;&gt;160),0,IF(C31=0,0,VLOOKUP((C31/10)&amp;(IF(C31=80,IF(T31&lt;3,3,T31),IF(T31&lt;3.5,3.5,T31))/100),Sheet4!A$2:F$239,6,TRUE)))</f>
        <v>8@180</v>
      </c>
      <c r="V31" s="101">
        <f>IF(F31=0,0,IF(VLOOKUP(F31&amp;(IF(J31&gt;1,0.5,INT((J31*100)/5)*5/100)),Sheet3!$A$3:$E$461,5,FALSE),MAX(VLOOKUP(IF(J31&gt;1,J31,0.01+INT(J31*100)/100),Sheet2!$A$2:$F$58,6),VLOOKUP(IF(J31&gt;1,J31,INT(J31*100)/100),Sheet2!$A$2:$F$58,6)),0))</f>
        <v>0.05638</v>
      </c>
      <c r="W31" s="103">
        <f>IF(V31=0,0,IF(D31/E31&lt;0.5,1,IF(D31/E31=1,VLOOKUP(F31&amp;(IF(J31&gt;1,0.5,INT(J31*100)/100)),Sheet3!$A$3:$E$461,5,FALSE),MAX(VLOOKUP(F31&amp;(IF(J31&gt;1,0.5,INT(J31*100)/100)),Sheet3!$A$3:$E$461,5,FALSE),VLOOKUP(F31&amp;(IF(J31&gt;1,0.5,0.01+INT(J31*100)/100)),Sheet3!$A$3:$E$461,5,FALSE)))))</f>
        <v>1.348</v>
      </c>
      <c r="X31" s="99">
        <f t="shared" si="5"/>
        <v>3.1403299168000003</v>
      </c>
      <c r="Y31" s="102" t="str">
        <f>IF(RIGHT(B31,1)&lt;&gt;"-",IF(AND(C31&lt;&gt;80,C31&lt;&gt;90,C31&lt;&gt;100,C31&lt;&gt;110,C31&lt;&gt;120,C31&lt;&gt;130,C31&lt;&gt;140,C31&lt;&gt;150,C31&lt;&gt;160),0,IF(C31=0,0,VLOOKUP((C31/10)&amp;(IF(C31=80,IF(X31&lt;3,3,X31),IF(X31&lt;3.5,3.5,X31))/100),Sheet4!A$2:F$239,6,TRUE))),IF(AND(C31&lt;&gt;80,C31&lt;&gt;90,C31&lt;&gt;100,C31&lt;&gt;110,C31&lt;&gt;120,C31&lt;&gt;130,C31&lt;&gt;140,C31&lt;&gt;150,C31&lt;&gt;160),0,IF(C31=0,0,INDEX(Sheet5!$A$1:$F$242,MATCH(VLOOKUP((C31/10)&amp;(IF(C31=80,IF(X31&lt;2.5,2.5,X31),IF(X31&lt;3,3,X31))/100),Sheet5!A$1:F$242,1,TRUE),Sheet5!$A$1:$A$242,0)+1,6))))</f>
        <v>8@180</v>
      </c>
      <c r="Z31" s="62">
        <f>IF(E31=0,0,1/(IF(E31=0,0,(IF(E31=0,0,VLOOKUP(IF(J31&gt;1,J31,INT(J31*100)/100),Sheet2!$A$2:$F$58,2,FALSE))*I31*D31*D31*D31*12*(1-0.8*0.8)/(25500000*(C31/1000)*(C31/1000)*(C31/1000))))))</f>
        <v>10971.983265334922</v>
      </c>
      <c r="AA31" s="63">
        <f>IF(E31=0,0,1/(IF(E31=0,0,IF(J31&gt;=1,VLOOKUP(F31&amp;(IF(J31&gt;1,1,(INT(J31*100))/100)),Sheet3!$A$3:$G$461,7,FALSE),MAX((VLOOKUP(F31&amp;(IF(J31&gt;1,1,(INT(J31*100))/100)),Sheet3!$A$3:$G$461,7,FALSE)),VLOOKUP(F31&amp;(IF(J31&gt;1,1,(INT(J31*100))/100))+0.01,Sheet3!$A$3:$G$461,7,FALSE))))*(1/Z31)))</f>
        <v>21297.379424510982</v>
      </c>
    </row>
    <row r="32" spans="2:27" s="18" customFormat="1" ht="15.75">
      <c r="B32" s="34" t="s">
        <v>85</v>
      </c>
      <c r="C32" s="11">
        <v>100</v>
      </c>
      <c r="D32" s="14">
        <v>3.05</v>
      </c>
      <c r="E32" s="1">
        <v>4.45</v>
      </c>
      <c r="F32" s="2">
        <v>3</v>
      </c>
      <c r="G32" s="66">
        <v>6.2</v>
      </c>
      <c r="H32" s="66">
        <v>2</v>
      </c>
      <c r="I32" s="73">
        <f t="shared" si="6"/>
        <v>10.33</v>
      </c>
      <c r="J32" s="90">
        <f t="shared" si="0"/>
        <v>0.6853932584269662</v>
      </c>
      <c r="K32" s="73">
        <f t="shared" si="1"/>
        <v>96.09482499999999</v>
      </c>
      <c r="L32" s="91">
        <f>IF(E32=0,0,VLOOKUP(IF(J32&gt;1,J32,INT(J32*100)/100),Sheet2!$A$2:$F$58,3,FALSE))</f>
        <v>0.07668</v>
      </c>
      <c r="M32" s="92">
        <f t="shared" si="2"/>
        <v>7.368551180999999</v>
      </c>
      <c r="N32" s="93" t="str">
        <f>IF(AND(C32&lt;&gt;80,C32&lt;&gt;90,C32&lt;&gt;100,C32&lt;&gt;110,C32&lt;&gt;120,C32&lt;&gt;130,C32&lt;&gt;140,C32&lt;&gt;150,C32&lt;&gt;160),0,IF(C32=0,0,VLOOKUP((C32/10)&amp;(M32/100),Sheet4!A$1:F$239,6,TRUE)))</f>
        <v>8@100</v>
      </c>
      <c r="O32" s="94">
        <f>IF(E32=0,0,MAX(VLOOKUP(IF(J32&gt;1,J32,INT(J32*100)/100),Sheet2!$A$2:$F$58,4),VLOOKUP(IF(J32&gt;1,J32,0.01+INT(J32*100)/100),Sheet2!$A$2:$F$58,4)))</f>
        <v>0.04346</v>
      </c>
      <c r="P32" s="92">
        <f t="shared" si="3"/>
        <v>4.176281094499999</v>
      </c>
      <c r="Q32" s="95" t="str">
        <f>IF(AND(C32&lt;&gt;80,C32&lt;&gt;90,C32&lt;&gt;100,C32&lt;&gt;110,C32&lt;&gt;120,C32&lt;&gt;130,C32&lt;&gt;140,C32&lt;&gt;150,C32&lt;&gt;160),0,IF(C32=0,0,INDEX(Sheet5!$A$1:$F$242,MATCH(VLOOKUP((C32/10)&amp;(P32/100),Sheet5!A$1:F$242,1,TRUE),Sheet5!$A$1:$A$242,0)+1,6)))</f>
        <v>8@150</v>
      </c>
      <c r="R32" s="94">
        <f>IF(F32=0,0,IF(VLOOKUP(F32&amp;(IF(J32&gt;1,0.5,INT((J32*100)/5)*5/100)),Sheet3!$A$3:$E$461,4,FALSE),VLOOKUP(IF(J32&gt;1,J32,INT(J32*100)/100),Sheet2!$A$2:$F$58,5),0))</f>
        <v>0.07474</v>
      </c>
      <c r="S32" s="96">
        <f>IF(R32=0,0,IF(D32/E32&lt;0.5,1,IF(D32/E32=1,VLOOKUP(F32&amp;(IF(J32&gt;1,0.5,INT(J32*100)/100)),Sheet3!$A$3:$E$461,4,FALSE),MAX(VLOOKUP(F32&amp;(IF(J32&gt;1,0.5,INT(J32*100)/100)),Sheet3!$A$3:$E$461,4,FALSE),VLOOKUP(F32&amp;(IF(J32&gt;1,0.5,0.01+INT(J32*100)/100)),Sheet3!$A$3:$E$461,4,FALSE)))))</f>
        <v>1.358</v>
      </c>
      <c r="T32" s="92">
        <f t="shared" si="4"/>
        <v>9.753328765438999</v>
      </c>
      <c r="U32" s="95" t="str">
        <f>IF(AND(C32&lt;&gt;80,C32&lt;&gt;90,C32&lt;&gt;100,C32&lt;&gt;110,C32&lt;&gt;120,C32&lt;&gt;130,C32&lt;&gt;140,C32&lt;&gt;150,C32&lt;&gt;160),0,IF(C32=0,0,VLOOKUP((C32/10)&amp;(IF(C32=80,IF(T32&lt;3,3,T32),IF(T32&lt;3.5,3.5,T32))/100),Sheet4!A$2:F$239,6,TRUE)))</f>
        <v>10@120</v>
      </c>
      <c r="V32" s="94">
        <f>IF(F32=0,0,IF(VLOOKUP(F32&amp;(IF(J32&gt;1,0.5,INT((J32*100)/5)*5/100)),Sheet3!$A$3:$E$461,5,FALSE),MAX(VLOOKUP(IF(J32&gt;1,J32,0.01+INT(J32*100)/100),Sheet2!$A$2:$F$58,6),VLOOKUP(IF(J32&gt;1,J32,INT(J32*100)/100),Sheet2!$A$2:$F$58,6)),0))</f>
        <v>0.056979999999999996</v>
      </c>
      <c r="W32" s="96">
        <f>IF(V32=0,0,IF(D32/E32&lt;0.5,1,IF(D32/E32=1,VLOOKUP(F32&amp;(IF(J32&gt;1,0.5,INT(J32*100)/100)),Sheet3!$A$3:$E$461,5,FALSE),MAX(VLOOKUP(F32&amp;(IF(J32&gt;1,0.5,INT(J32*100)/100)),Sheet3!$A$3:$E$461,5,FALSE),VLOOKUP(F32&amp;(IF(J32&gt;1,0.5,0.01+INT(J32*100)/100)),Sheet3!$A$3:$E$461,5,FALSE)))))</f>
        <v>1.36</v>
      </c>
      <c r="X32" s="92">
        <f t="shared" si="5"/>
        <v>7.446657054759999</v>
      </c>
      <c r="Y32" s="95" t="str">
        <f>IF(RIGHT(B32,1)&lt;&gt;"-",IF(AND(C32&lt;&gt;80,C32&lt;&gt;90,C32&lt;&gt;100,C32&lt;&gt;110,C32&lt;&gt;120,C32&lt;&gt;130,C32&lt;&gt;140,C32&lt;&gt;150,C32&lt;&gt;160),0,IF(C32=0,0,VLOOKUP((C32/10)&amp;(IF(C32=80,IF(X32&lt;3,3,X32),IF(X32&lt;3.5,3.5,X32))/100),Sheet4!A$2:F$239,6,TRUE))),IF(AND(C32&lt;&gt;80,C32&lt;&gt;90,C32&lt;&gt;100,C32&lt;&gt;110,C32&lt;&gt;120,C32&lt;&gt;130,C32&lt;&gt;140,C32&lt;&gt;150,C32&lt;&gt;160),0,IF(C32=0,0,INDEX(Sheet5!$A$1:$F$242,MATCH(VLOOKUP((C32/10)&amp;(IF(C32=80,IF(X32&lt;2.5,2.5,X32),IF(X32&lt;3,3,X32))/100),Sheet5!A$1:F$242,1,TRUE),Sheet5!$A$1:$A$242,0)+1,6))))</f>
        <v>8@100</v>
      </c>
      <c r="Z32" s="74">
        <f>IF(E32=0,0,1/(IF(E32=0,0,(IF(E32=0,0,VLOOKUP(IF(J32&gt;1,J32,INT(J32*100)/100),Sheet2!$A$2:$F$58,2,FALSE))*I32*D32*D32*D32*12*(1-0.8*0.8)/(25500000*(C32/1000)*(C32/1000)*(C32/1000))))))</f>
        <v>2668.946038533979</v>
      </c>
      <c r="AA32" s="75">
        <f>IF(E32=0,0,1/(IF(E32=0,0,IF(J32&gt;=1,VLOOKUP(F32&amp;(IF(J32&gt;1,1,(INT(J32*100))/100)),Sheet3!$A$3:$G$461,7,FALSE),MAX((VLOOKUP(F32&amp;(IF(J32&gt;1,1,(INT(J32*100))/100)),Sheet3!$A$3:$G$461,7,FALSE)),VLOOKUP(F32&amp;(IF(J32&gt;1,1,(INT(J32*100))/100))+0.01,Sheet3!$A$3:$G$461,7,FALSE))))*(1/Z32)))</f>
        <v>5283.6857972901435</v>
      </c>
    </row>
    <row r="33" spans="2:27" s="18" customFormat="1" ht="15.75">
      <c r="B33" s="34" t="s">
        <v>86</v>
      </c>
      <c r="C33" s="11">
        <v>100</v>
      </c>
      <c r="D33" s="14">
        <v>2.1</v>
      </c>
      <c r="E33" s="1">
        <v>5.8</v>
      </c>
      <c r="F33" s="2">
        <v>3</v>
      </c>
      <c r="G33" s="66">
        <v>6.2</v>
      </c>
      <c r="H33" s="66">
        <v>2</v>
      </c>
      <c r="I33" s="73">
        <f t="shared" si="6"/>
        <v>10.33</v>
      </c>
      <c r="J33" s="90" t="str">
        <f t="shared" si="0"/>
        <v>D3</v>
      </c>
      <c r="K33" s="73">
        <f t="shared" si="1"/>
        <v>45.5553</v>
      </c>
      <c r="L33" s="91">
        <f>IF(E33=0,0,VLOOKUP(IF(J33&gt;1,J33,INT(J33*100)/100),Sheet2!$A$2:$F$58,3,FALSE))</f>
        <v>0.101</v>
      </c>
      <c r="M33" s="92">
        <f t="shared" si="2"/>
        <v>4.6010853</v>
      </c>
      <c r="N33" s="93" t="str">
        <f>IF(AND(C33&lt;&gt;80,C33&lt;&gt;90,C33&lt;&gt;100,C33&lt;&gt;110,C33&lt;&gt;120,C33&lt;&gt;130,C33&lt;&gt;140,C33&lt;&gt;150,C33&lt;&gt;160),0,IF(C33=0,0,VLOOKUP((C33/10)&amp;(M33/100),Sheet4!A$1:F$239,6,TRUE)))</f>
        <v>8@150</v>
      </c>
      <c r="O33" s="94">
        <f>IF(E33=0,0,MAX(VLOOKUP(IF(J33&gt;1,J33,INT(J33*100)/100),Sheet2!$A$2:$F$58,4),VLOOKUP(IF(J33&gt;1,J33,0.01+INT(J33*100)/100),Sheet2!$A$2:$F$58,4)))</f>
        <v>0</v>
      </c>
      <c r="P33" s="92">
        <f t="shared" si="3"/>
        <v>0</v>
      </c>
      <c r="Q33" s="95" t="str">
        <f>IF(AND(C33&lt;&gt;80,C33&lt;&gt;90,C33&lt;&gt;100,C33&lt;&gt;110,C33&lt;&gt;120,C33&lt;&gt;130,C33&lt;&gt;140,C33&lt;&gt;150,C33&lt;&gt;160),0,IF(C33=0,0,INDEX(Sheet5!$A$1:$F$242,MATCH(VLOOKUP((C33/10)&amp;(P33/100),Sheet5!A$1:F$242,1,TRUE),Sheet5!$A$1:$A$242,0)+1,6)))</f>
        <v>8@180</v>
      </c>
      <c r="R33" s="94">
        <f>IF(F33=0,0,IF(VLOOKUP(F33&amp;(IF(J33&gt;1,0.5,INT((J33*100)/5)*5/100)),Sheet3!$A$3:$E$461,4,FALSE),VLOOKUP(IF(J33&gt;1,J33,INT(J33*100)/100),Sheet2!$A$2:$F$58,5),0))</f>
        <v>0.117</v>
      </c>
      <c r="S33" s="96">
        <f>IF(R33=0,0,IF(D33/E33&lt;0.5,1,IF(D33/E33=1,VLOOKUP(F33&amp;(IF(J33&gt;1,0.5,INT(J33*100)/100)),Sheet3!$A$3:$E$461,4,FALSE),MAX(VLOOKUP(F33&amp;(IF(J33&gt;1,0.5,INT(J33*100)/100)),Sheet3!$A$3:$E$461,4,FALSE),VLOOKUP(F33&amp;(IF(J33&gt;1,0.5,0.01+INT(J33*100)/100)),Sheet3!$A$3:$E$461,4,FALSE)))))</f>
        <v>1</v>
      </c>
      <c r="T33" s="92">
        <f t="shared" si="4"/>
        <v>5.329970100000001</v>
      </c>
      <c r="U33" s="95" t="str">
        <f>IF(AND(C33&lt;&gt;80,C33&lt;&gt;90,C33&lt;&gt;100,C33&lt;&gt;110,C33&lt;&gt;120,C33&lt;&gt;130,C33&lt;&gt;140,C33&lt;&gt;150,C33&lt;&gt;160),0,IF(C33=0,0,VLOOKUP((C33/10)&amp;(IF(C33=80,IF(T33&lt;3,3,T33),IF(T33&lt;3.5,3.5,T33))/100),Sheet4!A$2:F$239,6,TRUE)))</f>
        <v>8@150</v>
      </c>
      <c r="V33" s="94">
        <f>IF(F33=0,0,IF(VLOOKUP(F33&amp;(IF(J33&gt;1,0.5,INT((J33*100)/5)*5/100)),Sheet3!$A$3:$E$461,5,FALSE),MAX(VLOOKUP(IF(J33&gt;1,J33,0.01+INT(J33*100)/100),Sheet2!$A$2:$F$58,6),VLOOKUP(IF(J33&gt;1,J33,INT(J33*100)/100),Sheet2!$A$2:$F$58,6)),0))</f>
        <v>0</v>
      </c>
      <c r="W33" s="96">
        <f>IF(V33=0,0,IF(D33/E33&lt;0.5,1,IF(D33/E33=1,VLOOKUP(F33&amp;(IF(J33&gt;1,0.5,INT(J33*100)/100)),Sheet3!$A$3:$E$461,5,FALSE),MAX(VLOOKUP(F33&amp;(IF(J33&gt;1,0.5,INT(J33*100)/100)),Sheet3!$A$3:$E$461,5,FALSE),VLOOKUP(F33&amp;(IF(J33&gt;1,0.5,0.01+INT(J33*100)/100)),Sheet3!$A$3:$E$461,5,FALSE)))))</f>
        <v>0</v>
      </c>
      <c r="X33" s="92">
        <f t="shared" si="5"/>
        <v>0</v>
      </c>
      <c r="Y33" s="95" t="str">
        <f>IF(RIGHT(B33,1)&lt;&gt;"-",IF(AND(C33&lt;&gt;80,C33&lt;&gt;90,C33&lt;&gt;100,C33&lt;&gt;110,C33&lt;&gt;120,C33&lt;&gt;130,C33&lt;&gt;140,C33&lt;&gt;150,C33&lt;&gt;160),0,IF(C33=0,0,VLOOKUP((C33/10)&amp;(IF(C33=80,IF(X33&lt;3,3,X33),IF(X33&lt;3.5,3.5,X33))/100),Sheet4!A$2:F$239,6,TRUE))),IF(AND(C33&lt;&gt;80,C33&lt;&gt;90,C33&lt;&gt;100,C33&lt;&gt;110,C33&lt;&gt;120,C33&lt;&gt;130,C33&lt;&gt;140,C33&lt;&gt;150,C33&lt;&gt;160),0,IF(C33=0,0,INDEX(Sheet5!$A$1:$F$242,MATCH(VLOOKUP((C33/10)&amp;(IF(C33=80,IF(X33&lt;2.5,2.5,X33),IF(X33&lt;3,3,X33))/100),Sheet5!A$1:F$242,1,TRUE),Sheet5!$A$1:$A$242,0)+1,6))))</f>
        <v>8@180</v>
      </c>
      <c r="Z33" s="74">
        <f>IF(E33=0,0,1/(IF(E33=0,0,(IF(E33=0,0,VLOOKUP(IF(J33&gt;1,J33,INT(J33*100)/100),Sheet2!$A$2:$F$58,2,FALSE))*I33*D33*D33*D33*12*(1-0.8*0.8)/(25500000*(C33/1000)*(C33/1000)*(C33/1000))))))</f>
        <v>6091.002567088307</v>
      </c>
      <c r="AA33" s="75">
        <f>IF(E33=0,0,1/(IF(E33=0,0,IF(J33&gt;=1,VLOOKUP(F33&amp;(IF(J33&gt;1,1,(INT(J33*100))/100)),Sheet3!$A$3:$G$461,7,FALSE),MAX((VLOOKUP(F33&amp;(IF(J33&gt;1,1,(INT(J33*100))/100)),Sheet3!$A$3:$G$461,7,FALSE)),VLOOKUP(F33&amp;(IF(J33&gt;1,1,(INT(J33*100))/100))+0.01,Sheet3!$A$3:$G$461,7,FALSE))))*(1/Z33)))</f>
        <v>11502.07926622257</v>
      </c>
    </row>
    <row r="34" spans="2:27" s="18" customFormat="1" ht="15.75">
      <c r="B34" s="34" t="s">
        <v>87</v>
      </c>
      <c r="C34" s="11">
        <v>120</v>
      </c>
      <c r="D34" s="14">
        <v>3.9</v>
      </c>
      <c r="E34" s="1">
        <v>4.2</v>
      </c>
      <c r="F34" s="2">
        <v>3</v>
      </c>
      <c r="G34" s="66">
        <v>6.7</v>
      </c>
      <c r="H34" s="66">
        <v>2</v>
      </c>
      <c r="I34" s="73">
        <f t="shared" si="6"/>
        <v>11.005</v>
      </c>
      <c r="J34" s="90">
        <f t="shared" si="0"/>
        <v>0.9285714285714285</v>
      </c>
      <c r="K34" s="73">
        <f t="shared" si="1"/>
        <v>167.38604999999998</v>
      </c>
      <c r="L34" s="91">
        <f>IF(E34=0,0,VLOOKUP(IF(J34&gt;1,J34,INT(J34*100)/100),Sheet2!$A$2:$F$58,3,FALSE))</f>
        <v>0.051000000000000004</v>
      </c>
      <c r="M34" s="92">
        <f t="shared" si="2"/>
        <v>8.53668855</v>
      </c>
      <c r="N34" s="93" t="str">
        <f>IF(AND(C34&lt;&gt;80,C34&lt;&gt;90,C34&lt;&gt;100,C34&lt;&gt;110,C34&lt;&gt;120,C34&lt;&gt;130,C34&lt;&gt;140,C34&lt;&gt;150,C34&lt;&gt;160),0,IF(C34=0,0,VLOOKUP((C34/10)&amp;(M34/100),Sheet4!A$1:F$239,6,TRUE)))</f>
        <v>10@180</v>
      </c>
      <c r="O34" s="94">
        <f>IF(E34=0,0,MAX(VLOOKUP(IF(J34&gt;1,J34,INT(J34*100)/100),Sheet2!$A$2:$F$58,4),VLOOKUP(IF(J34&gt;1,J34,0.01+INT(J34*100)/100),Sheet2!$A$2:$F$58,4)))</f>
        <v>0.04478</v>
      </c>
      <c r="P34" s="92">
        <f t="shared" si="3"/>
        <v>7.495547318999999</v>
      </c>
      <c r="Q34" s="95" t="str">
        <f>IF(AND(C34&lt;&gt;80,C34&lt;&gt;90,C34&lt;&gt;100,C34&lt;&gt;110,C34&lt;&gt;120,C34&lt;&gt;130,C34&lt;&gt;140,C34&lt;&gt;150,C34&lt;&gt;160),0,IF(C34=0,0,INDEX(Sheet5!$A$1:$F$242,MATCH(VLOOKUP((C34/10)&amp;(P34/100),Sheet5!A$1:F$242,1,TRUE),Sheet5!$A$1:$A$242,0)+1,6)))</f>
        <v>8@120</v>
      </c>
      <c r="R34" s="94">
        <f>IF(F34=0,0,IF(VLOOKUP(F34&amp;(IF(J34&gt;1,0.5,INT((J34*100)/5)*5/100)),Sheet3!$A$3:$E$461,4,FALSE),VLOOKUP(IF(J34&gt;1,J34,INT(J34*100)/100),Sheet2!$A$2:$F$58,5),0))</f>
        <v>0.05728</v>
      </c>
      <c r="S34" s="96">
        <f>IF(R34=0,0,IF(D34/E34&lt;0.5,1,IF(D34/E34=1,VLOOKUP(F34&amp;(IF(J34&gt;1,0.5,INT(J34*100)/100)),Sheet3!$A$3:$E$461,4,FALSE),MAX(VLOOKUP(F34&amp;(IF(J34&gt;1,0.5,INT(J34*100)/100)),Sheet3!$A$3:$E$461,4,FALSE),VLOOKUP(F34&amp;(IF(J34&gt;1,0.5,0.01+INT(J34*100)/100)),Sheet3!$A$3:$E$461,4,FALSE)))))</f>
        <v>1.32</v>
      </c>
      <c r="T34" s="92">
        <f t="shared" si="4"/>
        <v>12.655992286079998</v>
      </c>
      <c r="U34" s="95" t="str">
        <f>IF(AND(C34&lt;&gt;80,C34&lt;&gt;90,C34&lt;&gt;100,C34&lt;&gt;110,C34&lt;&gt;120,C34&lt;&gt;130,C34&lt;&gt;140,C34&lt;&gt;150,C34&lt;&gt;160),0,IF(C34=0,0,VLOOKUP((C34/10)&amp;(IF(C34=80,IF(T34&lt;3,3,T34),IF(T34&lt;3.5,3.5,T34))/100),Sheet4!A$2:F$239,6,TRUE)))</f>
        <v>10@120</v>
      </c>
      <c r="V34" s="94">
        <f>IF(F34=0,0,IF(VLOOKUP(F34&amp;(IF(J34&gt;1,0.5,INT((J34*100)/5)*5/100)),Sheet3!$A$3:$E$461,5,FALSE),MAX(VLOOKUP(IF(J34&gt;1,J34,0.01+INT(J34*100)/100),Sheet2!$A$2:$F$58,6),VLOOKUP(IF(J34&gt;1,J34,INT(J34*100)/100),Sheet2!$A$2:$F$58,6)),0))</f>
        <v>0.05358</v>
      </c>
      <c r="W34" s="96">
        <f>IF(V34=0,0,IF(D34/E34&lt;0.5,1,IF(D34/E34=1,VLOOKUP(F34&amp;(IF(J34&gt;1,0.5,INT(J34*100)/100)),Sheet3!$A$3:$E$461,5,FALSE),MAX(VLOOKUP(F34&amp;(IF(J34&gt;1,0.5,INT(J34*100)/100)),Sheet3!$A$3:$E$461,5,FALSE),VLOOKUP(F34&amp;(IF(J34&gt;1,0.5,0.01+INT(J34*100)/100)),Sheet3!$A$3:$E$461,5,FALSE)))))</f>
        <v>1.32</v>
      </c>
      <c r="X34" s="92">
        <f t="shared" si="5"/>
        <v>11.83847881788</v>
      </c>
      <c r="Y34" s="95" t="str">
        <f>IF(RIGHT(B34,1)&lt;&gt;"-",IF(AND(C34&lt;&gt;80,C34&lt;&gt;90,C34&lt;&gt;100,C34&lt;&gt;110,C34&lt;&gt;120,C34&lt;&gt;130,C34&lt;&gt;140,C34&lt;&gt;150,C34&lt;&gt;160),0,IF(C34=0,0,VLOOKUP((C34/10)&amp;(IF(C34=80,IF(X34&lt;3,3,X34),IF(X34&lt;3.5,3.5,X34))/100),Sheet4!A$2:F$239,6,TRUE))),IF(AND(C34&lt;&gt;80,C34&lt;&gt;90,C34&lt;&gt;100,C34&lt;&gt;110,C34&lt;&gt;120,C34&lt;&gt;130,C34&lt;&gt;140,C34&lt;&gt;150,C34&lt;&gt;160),0,IF(C34=0,0,INDEX(Sheet5!$A$1:$F$242,MATCH(VLOOKUP((C34/10)&amp;(IF(C34=80,IF(X34&lt;2.5,2.5,X34),IF(X34&lt;3,3,X34))/100),Sheet5!A$1:F$242,1,TRUE),Sheet5!$A$1:$A$242,0)+1,6))))</f>
        <v>12@180</v>
      </c>
      <c r="Z34" s="74">
        <f>IF(E34=0,0,1/(IF(E34=0,0,(IF(E34=0,0,VLOOKUP(IF(J34&gt;1,J34,INT(J34*100)/100),Sheet2!$A$2:$F$58,2,FALSE))*I34*D34*D34*D34*12*(1-0.8*0.8)/(25500000*(C34/1000)*(C34/1000)*(C34/1000))))))</f>
        <v>3274.2804029409804</v>
      </c>
      <c r="AA34" s="75">
        <f>IF(E34=0,0,1/(IF(E34=0,0,IF(J34&gt;=1,VLOOKUP(F34&amp;(IF(J34&gt;1,1,(INT(J34*100))/100)),Sheet3!$A$3:$G$461,7,FALSE),MAX((VLOOKUP(F34&amp;(IF(J34&gt;1,1,(INT(J34*100))/100)),Sheet3!$A$3:$G$461,7,FALSE)),VLOOKUP(F34&amp;(IF(J34&gt;1,1,(INT(J34*100))/100))+0.01,Sheet3!$A$3:$G$461,7,FALSE))))*(1/Z34)))</f>
        <v>6211.307268839378</v>
      </c>
    </row>
    <row r="35" spans="2:27" s="18" customFormat="1" ht="15.75">
      <c r="B35" s="34" t="s">
        <v>88</v>
      </c>
      <c r="C35" s="58">
        <v>110</v>
      </c>
      <c r="D35" s="59">
        <v>3.45</v>
      </c>
      <c r="E35" s="60">
        <v>3.9</v>
      </c>
      <c r="F35" s="61">
        <v>3</v>
      </c>
      <c r="G35" s="67">
        <v>6.45</v>
      </c>
      <c r="H35" s="67">
        <v>2</v>
      </c>
      <c r="I35" s="64">
        <f t="shared" si="6"/>
        <v>10.6675</v>
      </c>
      <c r="J35" s="97">
        <f t="shared" si="0"/>
        <v>0.8846153846153847</v>
      </c>
      <c r="K35" s="64">
        <f t="shared" si="1"/>
        <v>126.96991875</v>
      </c>
      <c r="L35" s="98">
        <f>IF(E35=0,0,VLOOKUP(IF(J35&gt;1,J35,INT(J35*100)/100),Sheet2!$A$2:$F$58,3,FALSE))</f>
        <v>0.05472</v>
      </c>
      <c r="M35" s="99">
        <f t="shared" si="2"/>
        <v>6.947793954</v>
      </c>
      <c r="N35" s="100" t="str">
        <f>IF(AND(C35&lt;&gt;80,C35&lt;&gt;90,C35&lt;&gt;100,C35&lt;&gt;110,C35&lt;&gt;120,C35&lt;&gt;130,C35&lt;&gt;140,C35&lt;&gt;150,C35&lt;&gt;160),0,IF(C35=0,0,VLOOKUP((C35/10)&amp;(M35/100),Sheet4!A$1:F$239,6,TRUE)))</f>
        <v>10@200</v>
      </c>
      <c r="O35" s="101">
        <f>IF(E35=0,0,MAX(VLOOKUP(IF(J35&gt;1,J35,INT(J35*100)/100),Sheet2!$A$2:$F$58,4),VLOOKUP(IF(J35&gt;1,J35,0.01+INT(J35*100)/100),Sheet2!$A$2:$F$58,4)))</f>
        <v>0.0449</v>
      </c>
      <c r="P35" s="99">
        <f t="shared" si="3"/>
        <v>5.700949351875001</v>
      </c>
      <c r="Q35" s="102" t="str">
        <f>IF(AND(C35&lt;&gt;80,C35&lt;&gt;90,C35&lt;&gt;100,C35&lt;&gt;110,C35&lt;&gt;120,C35&lt;&gt;130,C35&lt;&gt;140,C35&lt;&gt;150,C35&lt;&gt;160),0,IF(C35=0,0,INDEX(Sheet5!$A$1:$F$242,MATCH(VLOOKUP((C35/10)&amp;(P35/100),Sheet5!A$1:F$242,1,TRUE),Sheet5!$A$1:$A$242,0)+1,6)))</f>
        <v>10@200</v>
      </c>
      <c r="R35" s="101">
        <f>IF(F35=0,0,IF(VLOOKUP(F35&amp;(IF(J35&gt;1,0.5,INT((J35*100)/5)*5/100)),Sheet3!$A$3:$E$461,4,FALSE),VLOOKUP(IF(J35&gt;1,J35,INT(J35*100)/100),Sheet2!$A$2:$F$58,5),0))</f>
        <v>0.06032</v>
      </c>
      <c r="S35" s="103">
        <f>IF(R35=0,0,IF(D35/E35&lt;0.5,1,IF(D35/E35=1,VLOOKUP(F35&amp;(IF(J35&gt;1,0.5,INT(J35*100)/100)),Sheet3!$A$3:$E$461,4,FALSE),MAX(VLOOKUP(F35&amp;(IF(J35&gt;1,0.5,INT(J35*100)/100)),Sheet3!$A$3:$E$461,4,FALSE),VLOOKUP(F35&amp;(IF(J35&gt;1,0.5,0.01+INT(J35*100)/100)),Sheet3!$A$3:$E$461,4,FALSE)))))</f>
        <v>1.324</v>
      </c>
      <c r="T35" s="99">
        <f t="shared" si="4"/>
        <v>10.140284960676</v>
      </c>
      <c r="U35" s="102" t="str">
        <f>IF(AND(C35&lt;&gt;80,C35&lt;&gt;90,C35&lt;&gt;100,C35&lt;&gt;110,C35&lt;&gt;120,C35&lt;&gt;130,C35&lt;&gt;140,C35&lt;&gt;150,C35&lt;&gt;160),0,IF(C35=0,0,VLOOKUP((C35/10)&amp;(IF(C35=80,IF(T35&lt;3,3,T35),IF(T35&lt;3.5,3.5,T35))/100),Sheet4!A$2:F$239,6,TRUE)))</f>
        <v>12@180</v>
      </c>
      <c r="V35" s="101">
        <f>IF(F35=0,0,IF(VLOOKUP(F35&amp;(IF(J35&gt;1,0.5,INT((J35*100)/5)*5/100)),Sheet3!$A$3:$E$461,5,FALSE),MAX(VLOOKUP(IF(J35&gt;1,J35,0.01+INT(J35*100)/100),Sheet2!$A$2:$F$58,6),VLOOKUP(IF(J35&gt;1,J35,INT(J35*100)/100),Sheet2!$A$2:$F$58,6)),0))</f>
        <v>0.0545</v>
      </c>
      <c r="W35" s="103">
        <f>IF(V35=0,0,IF(D35/E35&lt;0.5,1,IF(D35/E35=1,VLOOKUP(F35&amp;(IF(J35&gt;1,0.5,INT(J35*100)/100)),Sheet3!$A$3:$E$461,5,FALSE),MAX(VLOOKUP(F35&amp;(IF(J35&gt;1,0.5,INT(J35*100)/100)),Sheet3!$A$3:$E$461,5,FALSE),VLOOKUP(F35&amp;(IF(J35&gt;1,0.5,0.01+INT(J35*100)/100)),Sheet3!$A$3:$E$461,5,FALSE)))))</f>
        <v>1.324</v>
      </c>
      <c r="X35" s="99">
        <f t="shared" si="5"/>
        <v>9.1618953971625</v>
      </c>
      <c r="Y35" s="102" t="str">
        <f>IF(RIGHT(B35,1)&lt;&gt;"-",IF(AND(C35&lt;&gt;80,C35&lt;&gt;90,C35&lt;&gt;100,C35&lt;&gt;110,C35&lt;&gt;120,C35&lt;&gt;130,C35&lt;&gt;140,C35&lt;&gt;150,C35&lt;&gt;160),0,IF(C35=0,0,VLOOKUP((C35/10)&amp;(IF(C35=80,IF(X35&lt;3,3,X35),IF(X35&lt;3.5,3.5,X35))/100),Sheet4!A$2:F$239,6,TRUE))),IF(AND(C35&lt;&gt;80,C35&lt;&gt;90,C35&lt;&gt;100,C35&lt;&gt;110,C35&lt;&gt;120,C35&lt;&gt;130,C35&lt;&gt;140,C35&lt;&gt;150,C35&lt;&gt;160),0,IF(C35=0,0,INDEX(Sheet5!$A$1:$F$242,MATCH(VLOOKUP((C35/10)&amp;(IF(C35=80,IF(X35&lt;2.5,2.5,X35),IF(X35&lt;3,3,X35))/100),Sheet5!A$1:F$242,1,TRUE),Sheet5!$A$1:$A$242,0)+1,6))))</f>
        <v>10@150</v>
      </c>
      <c r="Z35" s="62">
        <f>IF(E35=0,0,1/(IF(E35=0,0,(IF(E35=0,0,VLOOKUP(IF(J35&gt;1,J35,INT(J35*100)/100),Sheet2!$A$2:$F$58,2,FALSE))*I35*D35*D35*D35*12*(1-0.8*0.8)/(25500000*(C35/1000)*(C35/1000)*(C35/1000))))))</f>
        <v>3473.1882151220957</v>
      </c>
      <c r="AA35" s="63">
        <f>IF(E35=0,0,1/(IF(E35=0,0,IF(J35&gt;=1,VLOOKUP(F35&amp;(IF(J35&gt;1,1,(INT(J35*100))/100)),Sheet3!$A$3:$G$461,7,FALSE),MAX((VLOOKUP(F35&amp;(IF(J35&gt;1,1,(INT(J35*100))/100)),Sheet3!$A$3:$G$461,7,FALSE)),VLOOKUP(F35&amp;(IF(J35&gt;1,1,(INT(J35*100))/100))+0.01,Sheet3!$A$3:$G$461,7,FALSE))))*(1/Z35)))</f>
        <v>6609.503287574454</v>
      </c>
    </row>
    <row r="36" spans="2:27" s="18" customFormat="1" ht="15.75">
      <c r="B36" s="34" t="s">
        <v>89</v>
      </c>
      <c r="C36" s="11"/>
      <c r="D36" s="14"/>
      <c r="E36" s="1"/>
      <c r="F36" s="2"/>
      <c r="G36" s="66"/>
      <c r="H36" s="66"/>
      <c r="I36" s="73">
        <f t="shared" si="6"/>
        <v>0</v>
      </c>
      <c r="J36" s="90">
        <f t="shared" si="0"/>
        <v>0</v>
      </c>
      <c r="K36" s="73">
        <f t="shared" si="1"/>
        <v>0</v>
      </c>
      <c r="L36" s="91">
        <f>IF(E36=0,0,VLOOKUP(IF(J36&gt;1,J36,INT(J36*100)/100),Sheet2!$A$2:$F$58,3,FALSE))</f>
        <v>0</v>
      </c>
      <c r="M36" s="92">
        <f t="shared" si="2"/>
        <v>0</v>
      </c>
      <c r="N36" s="93">
        <f>IF(AND(C36&lt;&gt;80,C36&lt;&gt;90,C36&lt;&gt;100,C36&lt;&gt;110,C36&lt;&gt;120,C36&lt;&gt;130,C36&lt;&gt;140,C36&lt;&gt;150,C36&lt;&gt;160),0,IF(C36=0,0,VLOOKUP((C36/10)&amp;(M36/100),Sheet4!A$1:F$239,6,TRUE)))</f>
        <v>0</v>
      </c>
      <c r="O36" s="94">
        <f>IF(E36=0,0,MAX(VLOOKUP(IF(J36&gt;1,J36,INT(J36*100)/100),Sheet2!$A$2:$F$58,4),VLOOKUP(IF(J36&gt;1,J36,0.01+INT(J36*100)/100),Sheet2!$A$2:$F$58,4)))</f>
        <v>0</v>
      </c>
      <c r="P36" s="92">
        <f t="shared" si="3"/>
        <v>0</v>
      </c>
      <c r="Q36" s="95">
        <f>IF(AND(C36&lt;&gt;80,C36&lt;&gt;90,C36&lt;&gt;100,C36&lt;&gt;110,C36&lt;&gt;120,C36&lt;&gt;130,C36&lt;&gt;140,C36&lt;&gt;150,C36&lt;&gt;160),0,IF(C36=0,0,INDEX(Sheet5!$A$1:$F$242,MATCH(VLOOKUP((C36/10)&amp;(P36/100),Sheet5!A$1:F$242,1,TRUE),Sheet5!$A$1:$A$242,0)+1,6)))</f>
        <v>0</v>
      </c>
      <c r="R36" s="94">
        <f>IF(F36=0,0,IF(VLOOKUP(F36&amp;(IF(J36&gt;1,0.5,INT((J36*100)/5)*5/100)),Sheet3!$A$3:$E$461,4,FALSE),VLOOKUP(IF(J36&gt;1,J36,INT(J36*100)/100),Sheet2!$A$2:$F$58,5),0))</f>
        <v>0</v>
      </c>
      <c r="S36" s="96">
        <f>IF(R36=0,0,IF(D36/E36&lt;0.5,1,IF(D36/E36=1,VLOOKUP(F36&amp;(IF(J36&gt;1,0.5,INT(J36*100)/100)),Sheet3!$A$3:$E$461,4,FALSE),MAX(VLOOKUP(F36&amp;(IF(J36&gt;1,0.5,INT(J36*100)/100)),Sheet3!$A$3:$E$461,4,FALSE),VLOOKUP(F36&amp;(IF(J36&gt;1,0.5,0.01+INT(J36*100)/100)),Sheet3!$A$3:$E$461,4,FALSE)))))</f>
        <v>0</v>
      </c>
      <c r="T36" s="92">
        <f t="shared" si="4"/>
        <v>0</v>
      </c>
      <c r="U36" s="95">
        <f>IF(AND(C36&lt;&gt;80,C36&lt;&gt;90,C36&lt;&gt;100,C36&lt;&gt;110,C36&lt;&gt;120,C36&lt;&gt;130,C36&lt;&gt;140,C36&lt;&gt;150,C36&lt;&gt;160),0,IF(C36=0,0,VLOOKUP((C36/10)&amp;(IF(C36=80,IF(T36&lt;3,3,T36),IF(T36&lt;3.5,3.5,T36))/100),Sheet4!A$2:F$239,6,TRUE)))</f>
        <v>0</v>
      </c>
      <c r="V36" s="94">
        <f>IF(F36=0,0,IF(VLOOKUP(F36&amp;(IF(J36&gt;1,0.5,INT((J36*100)/5)*5/100)),Sheet3!$A$3:$E$461,5,FALSE),MAX(VLOOKUP(IF(J36&gt;1,J36,0.01+INT(J36*100)/100),Sheet2!$A$2:$F$58,6),VLOOKUP(IF(J36&gt;1,J36,INT(J36*100)/100),Sheet2!$A$2:$F$58,6)),0))</f>
        <v>0</v>
      </c>
      <c r="W36" s="96">
        <f>IF(V36=0,0,IF(D36/E36&lt;0.5,1,IF(D36/E36=1,VLOOKUP(F36&amp;(IF(J36&gt;1,0.5,INT(J36*100)/100)),Sheet3!$A$3:$E$461,5,FALSE),MAX(VLOOKUP(F36&amp;(IF(J36&gt;1,0.5,INT(J36*100)/100)),Sheet3!$A$3:$E$461,5,FALSE),VLOOKUP(F36&amp;(IF(J36&gt;1,0.5,0.01+INT(J36*100)/100)),Sheet3!$A$3:$E$461,5,FALSE)))))</f>
        <v>0</v>
      </c>
      <c r="X36" s="92">
        <f t="shared" si="5"/>
        <v>0</v>
      </c>
      <c r="Y36" s="95">
        <f>IF(RIGHT(B36,1)&lt;&gt;"-",IF(AND(C36&lt;&gt;80,C36&lt;&gt;90,C36&lt;&gt;100,C36&lt;&gt;110,C36&lt;&gt;120,C36&lt;&gt;130,C36&lt;&gt;140,C36&lt;&gt;150,C36&lt;&gt;160),0,IF(C36=0,0,VLOOKUP((C36/10)&amp;(IF(C36=80,IF(X36&lt;3,3,X36),IF(X36&lt;3.5,3.5,X36))/100),Sheet4!A$2:F$239,6,TRUE))),IF(AND(C36&lt;&gt;80,C36&lt;&gt;90,C36&lt;&gt;100,C36&lt;&gt;110,C36&lt;&gt;120,C36&lt;&gt;130,C36&lt;&gt;140,C36&lt;&gt;150,C36&lt;&gt;160),0,IF(C36=0,0,INDEX(Sheet5!$A$1:$F$242,MATCH(VLOOKUP((C36/10)&amp;(IF(C36=80,IF(X36&lt;2.5,2.5,X36),IF(X36&lt;3,3,X36))/100),Sheet5!A$1:F$242,1,TRUE),Sheet5!$A$1:$A$242,0)+1,6))))</f>
        <v>0</v>
      </c>
      <c r="Z36" s="74">
        <f>IF(E36=0,0,1/(IF(E36=0,0,(IF(E36=0,0,VLOOKUP(IF(J36&gt;1,J36,INT(J36*100)/100),Sheet2!$A$2:$F$58,2,FALSE))*I36*D36*D36*D36*12*(1-0.8*0.8)/(25500000*(C36/1000)*(C36/1000)*(C36/1000))))))</f>
        <v>0</v>
      </c>
      <c r="AA36" s="75">
        <f>IF(E36=0,0,1/(IF(E36=0,0,IF(J36&gt;=1,VLOOKUP(F36&amp;(IF(J36&gt;1,1,(INT(J36*100))/100)),Sheet3!$A$3:$G$461,7,FALSE),MAX((VLOOKUP(F36&amp;(IF(J36&gt;1,1,(INT(J36*100))/100)),Sheet3!$A$3:$G$461,7,FALSE)),VLOOKUP(F36&amp;(IF(J36&gt;1,1,(INT(J36*100))/100))+0.01,Sheet3!$A$3:$G$461,7,FALSE))))*(1/Z36)))</f>
        <v>0</v>
      </c>
    </row>
    <row r="37" spans="2:27" s="18" customFormat="1" ht="15.75">
      <c r="B37" s="35"/>
      <c r="C37" s="12"/>
      <c r="D37" s="15"/>
      <c r="E37" s="3"/>
      <c r="F37" s="4"/>
      <c r="G37" s="68"/>
      <c r="H37" s="68"/>
      <c r="I37" s="73">
        <f>IF(G37&lt;2.8*H37,1.2*G37+H37*IF(H37&gt;4,1.4,1.4),1.35*G37+H37*IF(H37&gt;4,1.3*0.7,1.4*0.7))</f>
        <v>0</v>
      </c>
      <c r="J37" s="104">
        <f t="shared" si="0"/>
        <v>0</v>
      </c>
      <c r="K37" s="76">
        <f t="shared" si="1"/>
        <v>0</v>
      </c>
      <c r="L37" s="105">
        <f>IF(E37=0,0,VLOOKUP(IF(J37&gt;1,J37,INT(J37*100)/100),Sheet2!$A$2:$F$58,3,FALSE))</f>
        <v>0</v>
      </c>
      <c r="M37" s="106">
        <f t="shared" si="2"/>
        <v>0</v>
      </c>
      <c r="N37" s="107">
        <f>IF(AND(C37&lt;&gt;80,C37&lt;&gt;90,C37&lt;&gt;100,C37&lt;&gt;110,C37&lt;&gt;120,C37&lt;&gt;130,C37&lt;&gt;140,C37&lt;&gt;150,C37&lt;&gt;160),0,IF(C37=0,0,VLOOKUP((C37/10)&amp;(M37/100),Sheet4!A$1:F$239,6,TRUE)))</f>
        <v>0</v>
      </c>
      <c r="O37" s="108">
        <f>IF(E37=0,0,MAX(VLOOKUP(IF(J37&gt;1,J37,INT(J37*100)/100),Sheet2!$A$2:$F$58,4),VLOOKUP(IF(J37&gt;1,J37,0.01+INT(J37*100)/100),Sheet2!$A$2:$F$58,4)))</f>
        <v>0</v>
      </c>
      <c r="P37" s="106">
        <f t="shared" si="3"/>
        <v>0</v>
      </c>
      <c r="Q37" s="109">
        <f>IF(AND(C37&lt;&gt;80,C37&lt;&gt;90,C37&lt;&gt;100,C37&lt;&gt;110,C37&lt;&gt;120,C37&lt;&gt;130,C37&lt;&gt;140,C37&lt;&gt;150,C37&lt;&gt;160),0,IF(C37=0,0,INDEX(Sheet5!$A$1:$F$242,MATCH(VLOOKUP((C37/10)&amp;(P37/100),Sheet5!A$1:F$242,1,TRUE),Sheet5!$A$1:$A$242,0)+1,6)))</f>
        <v>0</v>
      </c>
      <c r="R37" s="108">
        <f>IF(F37=0,0,IF(VLOOKUP(F37&amp;(IF(J37&gt;1,0.5,INT((J37*100)/5)*5/100)),Sheet3!$A$3:$E$461,4,FALSE),VLOOKUP(IF(J37&gt;1,J37,INT(J37*100)/100),Sheet2!$A$2:$F$58,5),0))</f>
        <v>0</v>
      </c>
      <c r="S37" s="110">
        <f>IF(R37=0,0,IF(D37/E37&lt;0.5,1,IF(D37/E37=1,VLOOKUP(F37&amp;(IF(J37&gt;1,0.5,INT(J37*100)/100)),Sheet3!$A$3:$E$461,4,FALSE),MAX(VLOOKUP(F37&amp;(IF(J37&gt;1,0.5,INT(J37*100)/100)),Sheet3!$A$3:$E$461,4,FALSE),VLOOKUP(F37&amp;(IF(J37&gt;1,0.5,0.01+INT(J37*100)/100)),Sheet3!$A$3:$E$461,4,FALSE)))))</f>
        <v>0</v>
      </c>
      <c r="T37" s="106">
        <f t="shared" si="4"/>
        <v>0</v>
      </c>
      <c r="U37" s="109">
        <f>IF(AND(C37&lt;&gt;80,C37&lt;&gt;90,C37&lt;&gt;100,C37&lt;&gt;110,C37&lt;&gt;120,C37&lt;&gt;130,C37&lt;&gt;140,C37&lt;&gt;150,C37&lt;&gt;160),0,IF(C37=0,0,VLOOKUP((C37/10)&amp;(IF(C37=80,IF(T37&lt;3,3,T37),IF(T37&lt;3.5,3.5,T37))/100),Sheet4!A$2:F$239,6,TRUE)))</f>
        <v>0</v>
      </c>
      <c r="V37" s="108">
        <f>IF(F37=0,0,IF(VLOOKUP(F37&amp;(IF(J37&gt;1,0.5,INT((J37*100)/5)*5/100)),Sheet3!$A$3:$E$461,5,FALSE),MAX(VLOOKUP(IF(J37&gt;1,J37,0.01+INT(J37*100)/100),Sheet2!$A$2:$F$58,6),VLOOKUP(IF(J37&gt;1,J37,INT(J37*100)/100),Sheet2!$A$2:$F$58,6)),0))</f>
        <v>0</v>
      </c>
      <c r="W37" s="110">
        <f>IF(V37=0,0,IF(D37/E37&lt;0.5,1,IF(D37/E37=1,VLOOKUP(F37&amp;(IF(J37&gt;1,0.5,INT(J37*100)/100)),Sheet3!$A$3:$E$461,5,FALSE),MAX(VLOOKUP(F37&amp;(IF(J37&gt;1,0.5,INT(J37*100)/100)),Sheet3!$A$3:$E$461,5,FALSE),VLOOKUP(F37&amp;(IF(J37&gt;1,0.5,0.01+INT(J37*100)/100)),Sheet3!$A$3:$E$461,5,FALSE)))))</f>
        <v>0</v>
      </c>
      <c r="X37" s="106">
        <f t="shared" si="5"/>
        <v>0</v>
      </c>
      <c r="Y37" s="109">
        <f>IF(RIGHT(B37,1)&lt;&gt;"-",IF(AND(C37&lt;&gt;80,C37&lt;&gt;90,C37&lt;&gt;100,C37&lt;&gt;110,C37&lt;&gt;120,C37&lt;&gt;130,C37&lt;&gt;140,C37&lt;&gt;150,C37&lt;&gt;160),0,IF(C37=0,0,VLOOKUP((C37/10)&amp;(IF(C37=80,IF(X37&lt;3,3,X37),IF(X37&lt;3.5,3.5,X37))/100),Sheet4!A$2:F$239,6,TRUE))),IF(AND(C37&lt;&gt;80,C37&lt;&gt;90,C37&lt;&gt;100,C37&lt;&gt;110,C37&lt;&gt;120,C37&lt;&gt;130,C37&lt;&gt;140,C37&lt;&gt;150,C37&lt;&gt;160),0,IF(C37=0,0,INDEX(Sheet5!$A$1:$F$242,MATCH(VLOOKUP((C37/10)&amp;(IF(C37=80,IF(X37&lt;2.5,2.5,X37),IF(X37&lt;3,3,X37))/100),Sheet5!A$1:F$242,1,TRUE),Sheet5!$A$1:$A$242,0)+1,6))))</f>
        <v>0</v>
      </c>
      <c r="Z37" s="77">
        <f>IF(E37=0,0,1/(IF(E37=0,0,(IF(E37=0,0,VLOOKUP(IF(J37&gt;1,J37,INT(J37*100)/100),Sheet2!$A$2:$F$58,2,FALSE))*I37*D37*D37*D37*12*(1-0.8*0.8)/(25500000*(C37/1000)*(C37/1000)*(C37/1000))))))</f>
        <v>0</v>
      </c>
      <c r="AA37" s="78">
        <f>IF(E37=0,0,1/(IF(E37=0,0,IF(J37&gt;=1,VLOOKUP(F37&amp;(IF(J37&gt;1,1,(INT(J37*100))/100)),Sheet3!$A$3:$G$461,7,FALSE),MAX((VLOOKUP(F37&amp;(IF(J37&gt;1,1,(INT(J37*100))/100)),Sheet3!$A$3:$G$461,7,FALSE)),VLOOKUP(F37&amp;(IF(J37&gt;1,1,(INT(J37*100))/100))+0.01,Sheet3!$A$3:$G$461,7,FALSE))))*(1/Z37)))</f>
        <v>0</v>
      </c>
    </row>
    <row r="38" spans="2:27" s="18" customFormat="1" ht="15.75" customHeight="1">
      <c r="B38" s="115" t="s">
        <v>67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80" t="s">
        <v>49</v>
      </c>
    </row>
    <row r="39" spans="2:27" s="18" customFormat="1" ht="15.75" customHeight="1">
      <c r="B39" s="111" t="s">
        <v>68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</row>
    <row r="40" spans="2:23" s="18" customFormat="1" ht="16.5">
      <c r="B40" s="19"/>
      <c r="C40" s="19"/>
      <c r="D40" s="20"/>
      <c r="E40" s="19"/>
      <c r="F40" s="25"/>
      <c r="G40" s="25"/>
      <c r="H40" s="25"/>
      <c r="I40" s="21"/>
      <c r="J40" s="19"/>
      <c r="K40" s="22"/>
      <c r="L40" s="23"/>
      <c r="N40" s="24"/>
      <c r="O40" s="23"/>
      <c r="Q40" s="24"/>
      <c r="R40" s="19"/>
      <c r="S40" s="23"/>
      <c r="U40" s="24"/>
      <c r="V40" s="19"/>
      <c r="W40" s="23"/>
    </row>
    <row r="41" spans="2:23" s="18" customFormat="1" ht="16.5">
      <c r="B41" s="19"/>
      <c r="C41" s="19"/>
      <c r="D41" s="20"/>
      <c r="E41" s="19"/>
      <c r="F41" s="25"/>
      <c r="G41" s="25"/>
      <c r="H41" s="25"/>
      <c r="I41" s="21"/>
      <c r="J41" s="19"/>
      <c r="K41" s="22"/>
      <c r="L41" s="23"/>
      <c r="N41" s="24"/>
      <c r="O41" s="23"/>
      <c r="Q41" s="24"/>
      <c r="R41" s="19"/>
      <c r="S41" s="23"/>
      <c r="U41" s="24"/>
      <c r="V41" s="19"/>
      <c r="W41" s="23"/>
    </row>
    <row r="42" spans="2:23" s="18" customFormat="1" ht="16.5">
      <c r="B42" s="19"/>
      <c r="C42" s="19"/>
      <c r="D42" s="20"/>
      <c r="E42" s="19"/>
      <c r="F42" s="25"/>
      <c r="G42" s="25"/>
      <c r="H42" s="25"/>
      <c r="I42" s="21"/>
      <c r="J42" s="19"/>
      <c r="K42" s="19"/>
      <c r="L42" s="23"/>
      <c r="N42" s="24"/>
      <c r="O42" s="23"/>
      <c r="Q42" s="24"/>
      <c r="R42" s="19"/>
      <c r="S42" s="23"/>
      <c r="U42" s="24"/>
      <c r="V42" s="19"/>
      <c r="W42" s="23"/>
    </row>
    <row r="43" spans="2:23" s="18" customFormat="1" ht="16.5">
      <c r="B43" s="19"/>
      <c r="C43" s="19"/>
      <c r="D43" s="20"/>
      <c r="E43" s="19"/>
      <c r="F43" s="25"/>
      <c r="G43" s="25"/>
      <c r="H43" s="25"/>
      <c r="I43" s="21"/>
      <c r="J43" s="19"/>
      <c r="K43" s="22"/>
      <c r="L43" s="23"/>
      <c r="N43" s="24"/>
      <c r="O43" s="23"/>
      <c r="Q43" s="24"/>
      <c r="R43" s="19"/>
      <c r="S43" s="23"/>
      <c r="U43" s="24"/>
      <c r="V43" s="19"/>
      <c r="W43" s="23"/>
    </row>
    <row r="44" spans="2:23" s="18" customFormat="1" ht="16.5">
      <c r="B44" s="19"/>
      <c r="C44" s="19"/>
      <c r="D44" s="20"/>
      <c r="E44" s="19"/>
      <c r="F44" s="25"/>
      <c r="G44" s="25"/>
      <c r="H44" s="25"/>
      <c r="I44" s="21"/>
      <c r="J44" s="19"/>
      <c r="K44" s="19"/>
      <c r="L44" s="23"/>
      <c r="N44" s="19"/>
      <c r="O44" s="23"/>
      <c r="Q44" s="24"/>
      <c r="R44" s="19"/>
      <c r="S44" s="23"/>
      <c r="U44" s="24"/>
      <c r="V44" s="19"/>
      <c r="W44" s="23"/>
    </row>
    <row r="45" spans="2:23" s="18" customFormat="1" ht="16.5">
      <c r="B45" s="19"/>
      <c r="C45" s="19"/>
      <c r="D45" s="20"/>
      <c r="E45" s="19"/>
      <c r="F45" s="19"/>
      <c r="G45" s="19"/>
      <c r="H45" s="19"/>
      <c r="I45" s="21"/>
      <c r="J45" s="19"/>
      <c r="K45" s="19"/>
      <c r="L45" s="23"/>
      <c r="M45" s="19"/>
      <c r="N45" s="19"/>
      <c r="O45" s="23"/>
      <c r="Q45" s="24"/>
      <c r="R45" s="19"/>
      <c r="S45" s="23"/>
      <c r="U45" s="24"/>
      <c r="V45" s="19"/>
      <c r="W45" s="23"/>
    </row>
    <row r="46" spans="2:23" s="18" customFormat="1" ht="16.5">
      <c r="B46" s="19"/>
      <c r="C46" s="19"/>
      <c r="D46" s="20"/>
      <c r="E46" s="19"/>
      <c r="F46" s="25"/>
      <c r="G46" s="25"/>
      <c r="H46" s="25"/>
      <c r="I46" s="19"/>
      <c r="J46" s="19"/>
      <c r="K46" s="19"/>
      <c r="L46" s="23"/>
      <c r="M46" s="19"/>
      <c r="N46" s="24"/>
      <c r="O46" s="23"/>
      <c r="Q46" s="24"/>
      <c r="R46" s="19"/>
      <c r="S46" s="23"/>
      <c r="U46" s="24"/>
      <c r="V46" s="19"/>
      <c r="W46" s="23"/>
    </row>
    <row r="47" spans="2:23" s="18" customFormat="1" ht="16.5">
      <c r="B47" s="19"/>
      <c r="C47" s="19"/>
      <c r="D47" s="20"/>
      <c r="E47" s="19"/>
      <c r="F47" s="19"/>
      <c r="G47" s="19"/>
      <c r="H47" s="19"/>
      <c r="I47" s="21"/>
      <c r="J47" s="19"/>
      <c r="K47" s="22"/>
      <c r="L47" s="23"/>
      <c r="N47" s="24"/>
      <c r="O47" s="23"/>
      <c r="Q47" s="24"/>
      <c r="R47" s="19"/>
      <c r="S47" s="23"/>
      <c r="U47" s="24"/>
      <c r="V47" s="19"/>
      <c r="W47" s="23"/>
    </row>
    <row r="48" spans="2:23" s="18" customFormat="1" ht="16.5">
      <c r="B48" s="19"/>
      <c r="C48" s="19"/>
      <c r="D48" s="20"/>
      <c r="E48" s="19"/>
      <c r="F48" s="25"/>
      <c r="G48" s="25"/>
      <c r="H48" s="25"/>
      <c r="I48" s="21"/>
      <c r="J48" s="19"/>
      <c r="K48" s="22"/>
      <c r="L48" s="23"/>
      <c r="N48" s="24"/>
      <c r="O48" s="23"/>
      <c r="Q48" s="24"/>
      <c r="R48" s="19"/>
      <c r="S48" s="23"/>
      <c r="U48" s="24"/>
      <c r="V48" s="19"/>
      <c r="W48" s="23"/>
    </row>
    <row r="49" spans="2:23" s="18" customFormat="1" ht="16.5">
      <c r="B49" s="19"/>
      <c r="C49" s="19"/>
      <c r="D49" s="20"/>
      <c r="E49" s="19"/>
      <c r="F49" s="25"/>
      <c r="G49" s="25"/>
      <c r="H49" s="25"/>
      <c r="I49" s="21"/>
      <c r="J49" s="19"/>
      <c r="K49" s="22"/>
      <c r="L49" s="23"/>
      <c r="N49" s="24"/>
      <c r="O49" s="23"/>
      <c r="Q49" s="24"/>
      <c r="R49" s="19"/>
      <c r="S49" s="23"/>
      <c r="U49" s="24"/>
      <c r="V49" s="19"/>
      <c r="W49" s="23"/>
    </row>
    <row r="50" spans="2:23" s="18" customFormat="1" ht="16.5">
      <c r="B50" s="19"/>
      <c r="C50" s="19"/>
      <c r="D50" s="20"/>
      <c r="F50" s="25"/>
      <c r="G50" s="25"/>
      <c r="H50" s="25"/>
      <c r="I50" s="21"/>
      <c r="J50" s="19"/>
      <c r="K50" s="22"/>
      <c r="L50" s="23"/>
      <c r="N50" s="24"/>
      <c r="O50" s="23"/>
      <c r="Q50" s="24"/>
      <c r="R50" s="19"/>
      <c r="S50" s="23"/>
      <c r="U50" s="24"/>
      <c r="V50" s="19"/>
      <c r="W50" s="23"/>
    </row>
    <row r="51" spans="2:23" s="18" customFormat="1" ht="16.5">
      <c r="B51" s="19"/>
      <c r="C51" s="19"/>
      <c r="D51" s="20"/>
      <c r="F51" s="25"/>
      <c r="G51" s="25"/>
      <c r="H51" s="25"/>
      <c r="I51" s="21"/>
      <c r="J51" s="19"/>
      <c r="K51" s="22"/>
      <c r="L51" s="23"/>
      <c r="N51" s="24"/>
      <c r="O51" s="23"/>
      <c r="Q51" s="24"/>
      <c r="R51" s="19"/>
      <c r="S51" s="23"/>
      <c r="U51" s="24"/>
      <c r="V51" s="19"/>
      <c r="W51" s="23"/>
    </row>
    <row r="52" s="18" customFormat="1" ht="14.25"/>
    <row r="53" s="18" customFormat="1" ht="14.25"/>
    <row r="54" s="18" customFormat="1" ht="14.25"/>
    <row r="55" s="18" customFormat="1" ht="14.25"/>
    <row r="56" s="18" customFormat="1" ht="14.25"/>
    <row r="57" s="18" customFormat="1" ht="14.25"/>
    <row r="58" s="18" customFormat="1" ht="14.25"/>
    <row r="59" s="18" customFormat="1" ht="14.25"/>
    <row r="60" s="18" customFormat="1" ht="14.25"/>
    <row r="61" s="18" customFormat="1" ht="14.25"/>
    <row r="62" s="18" customFormat="1" ht="14.25"/>
    <row r="63" s="18" customFormat="1" ht="14.25"/>
    <row r="64" s="18" customFormat="1" ht="14.25"/>
    <row r="65" s="18" customFormat="1" ht="14.25"/>
    <row r="66" s="18" customFormat="1" ht="14.25"/>
    <row r="67" s="18" customFormat="1" ht="14.25"/>
    <row r="68" s="18" customFormat="1" ht="14.25"/>
    <row r="69" s="18" customFormat="1" ht="14.25"/>
    <row r="70" s="18" customFormat="1" ht="14.25"/>
    <row r="71" s="18" customFormat="1" ht="14.25"/>
    <row r="72" s="18" customFormat="1" ht="14.25"/>
    <row r="73" s="18" customFormat="1" ht="14.25"/>
    <row r="74" s="18" customFormat="1" ht="14.25"/>
    <row r="75" s="18" customFormat="1" ht="14.25"/>
    <row r="76" s="18" customFormat="1" ht="14.25"/>
    <row r="77" s="18" customFormat="1" ht="14.25"/>
    <row r="78" s="18" customFormat="1" ht="14.25"/>
    <row r="79" s="18" customFormat="1" ht="14.25"/>
    <row r="80" s="18" customFormat="1" ht="14.25"/>
    <row r="81" s="18" customFormat="1" ht="14.25"/>
    <row r="82" s="18" customFormat="1" ht="14.25"/>
    <row r="83" s="18" customFormat="1" ht="14.25"/>
    <row r="84" s="18" customFormat="1" ht="14.25"/>
    <row r="85" s="18" customFormat="1" ht="14.25"/>
    <row r="86" s="18" customFormat="1" ht="14.25"/>
    <row r="87" s="18" customFormat="1" ht="14.25"/>
    <row r="88" s="18" customFormat="1" ht="14.25"/>
    <row r="89" s="18" customFormat="1" ht="14.25"/>
    <row r="90" s="18" customFormat="1" ht="14.25"/>
    <row r="91" s="18" customFormat="1" ht="14.25"/>
    <row r="92" s="18" customFormat="1" ht="14.25"/>
    <row r="93" s="18" customFormat="1" ht="14.25"/>
    <row r="94" s="18" customFormat="1" ht="14.25"/>
    <row r="95" s="18" customFormat="1" ht="14.25"/>
    <row r="96" s="18" customFormat="1" ht="14.25"/>
    <row r="97" s="18" customFormat="1" ht="14.25"/>
    <row r="98" s="18" customFormat="1" ht="14.25"/>
    <row r="99" s="18" customFormat="1" ht="14.25"/>
    <row r="100" s="18" customFormat="1" ht="14.25"/>
    <row r="101" s="18" customFormat="1" ht="14.25"/>
    <row r="102" s="18" customFormat="1" ht="14.25"/>
    <row r="103" s="18" customFormat="1" ht="14.25"/>
    <row r="104" s="18" customFormat="1" ht="14.25"/>
    <row r="105" s="18" customFormat="1" ht="14.25"/>
    <row r="106" s="18" customFormat="1" ht="14.25"/>
    <row r="107" s="18" customFormat="1" ht="14.25"/>
    <row r="108" s="18" customFormat="1" ht="14.25"/>
    <row r="109" s="18" customFormat="1" ht="14.25"/>
    <row r="110" s="18" customFormat="1" ht="14.25"/>
    <row r="111" s="18" customFormat="1" ht="14.25"/>
    <row r="112" s="18" customFormat="1" ht="14.25"/>
    <row r="113" s="18" customFormat="1" ht="14.25"/>
    <row r="114" s="18" customFormat="1" ht="14.25"/>
    <row r="115" s="18" customFormat="1" ht="14.25"/>
    <row r="116" s="18" customFormat="1" ht="14.25"/>
    <row r="117" s="18" customFormat="1" ht="14.25"/>
    <row r="118" s="18" customFormat="1" ht="14.25"/>
    <row r="119" s="18" customFormat="1" ht="14.25"/>
    <row r="120" s="18" customFormat="1" ht="14.25"/>
    <row r="121" s="18" customFormat="1" ht="14.25"/>
    <row r="122" s="18" customFormat="1" ht="14.25"/>
    <row r="123" s="18" customFormat="1" ht="14.25"/>
    <row r="124" s="18" customFormat="1" ht="14.25"/>
    <row r="125" s="18" customFormat="1" ht="14.25"/>
    <row r="126" s="18" customFormat="1" ht="14.25"/>
    <row r="127" s="18" customFormat="1" ht="14.25"/>
    <row r="128" s="18" customFormat="1" ht="14.25"/>
    <row r="129" s="18" customFormat="1" ht="14.25"/>
    <row r="130" s="18" customFormat="1" ht="14.25"/>
    <row r="131" s="18" customFormat="1" ht="14.25"/>
    <row r="132" s="18" customFormat="1" ht="14.25"/>
    <row r="133" s="18" customFormat="1" ht="14.25"/>
    <row r="134" s="18" customFormat="1" ht="14.25"/>
    <row r="135" s="18" customFormat="1" ht="14.25"/>
    <row r="136" s="18" customFormat="1" ht="14.25"/>
    <row r="137" s="18" customFormat="1" ht="14.25"/>
    <row r="138" s="18" customFormat="1" ht="14.25"/>
    <row r="139" s="18" customFormat="1" ht="14.25"/>
    <row r="140" s="18" customFormat="1" ht="14.25"/>
    <row r="141" s="18" customFormat="1" ht="14.25"/>
    <row r="142" s="18" customFormat="1" ht="14.25"/>
    <row r="143" s="18" customFormat="1" ht="14.25"/>
    <row r="144" s="18" customFormat="1" ht="14.25"/>
    <row r="145" s="18" customFormat="1" ht="14.25"/>
    <row r="146" s="18" customFormat="1" ht="14.25"/>
    <row r="147" s="18" customFormat="1" ht="14.25"/>
    <row r="148" s="18" customFormat="1" ht="14.25"/>
    <row r="149" s="18" customFormat="1" ht="14.25"/>
    <row r="150" s="18" customFormat="1" ht="14.25"/>
    <row r="151" s="18" customFormat="1" ht="14.25"/>
    <row r="152" s="18" customFormat="1" ht="14.25"/>
    <row r="153" s="18" customFormat="1" ht="14.25"/>
    <row r="154" s="18" customFormat="1" ht="14.25"/>
    <row r="155" s="18" customFormat="1" ht="14.25"/>
    <row r="156" s="18" customFormat="1" ht="14.25"/>
    <row r="157" s="18" customFormat="1" ht="14.25"/>
    <row r="158" s="18" customFormat="1" ht="14.25"/>
    <row r="159" s="18" customFormat="1" ht="14.25"/>
    <row r="160" s="18" customFormat="1" ht="14.25"/>
    <row r="161" s="18" customFormat="1" ht="14.25"/>
    <row r="162" s="18" customFormat="1" ht="14.25"/>
    <row r="163" s="18" customFormat="1" ht="14.25"/>
    <row r="164" s="18" customFormat="1" ht="14.25"/>
    <row r="165" s="18" customFormat="1" ht="14.25"/>
    <row r="166" s="18" customFormat="1" ht="14.25"/>
    <row r="167" s="18" customFormat="1" ht="14.25"/>
    <row r="168" s="18" customFormat="1" ht="14.25"/>
    <row r="169" s="18" customFormat="1" ht="14.25"/>
    <row r="170" s="18" customFormat="1" ht="14.25"/>
    <row r="171" s="18" customFormat="1" ht="14.25"/>
    <row r="172" s="18" customFormat="1" ht="14.25"/>
    <row r="173" s="18" customFormat="1" ht="14.25"/>
    <row r="174" s="18" customFormat="1" ht="14.25"/>
    <row r="175" s="18" customFormat="1" ht="14.25"/>
    <row r="176" s="18" customFormat="1" ht="14.25"/>
    <row r="177" s="18" customFormat="1" ht="14.25"/>
    <row r="178" s="18" customFormat="1" ht="14.25"/>
    <row r="179" s="18" customFormat="1" ht="14.25"/>
    <row r="180" s="18" customFormat="1" ht="14.25"/>
    <row r="181" s="18" customFormat="1" ht="14.25"/>
    <row r="182" s="18" customFormat="1" ht="14.25"/>
    <row r="183" s="18" customFormat="1" ht="14.25"/>
    <row r="184" s="18" customFormat="1" ht="14.25"/>
    <row r="185" s="18" customFormat="1" ht="14.25"/>
    <row r="186" s="18" customFormat="1" ht="14.25"/>
    <row r="187" s="18" customFormat="1" ht="14.25"/>
    <row r="188" s="18" customFormat="1" ht="14.25"/>
    <row r="189" s="18" customFormat="1" ht="14.25"/>
    <row r="190" s="18" customFormat="1" ht="14.25"/>
    <row r="191" s="18" customFormat="1" ht="14.25"/>
    <row r="192" s="18" customFormat="1" ht="14.25"/>
    <row r="193" s="18" customFormat="1" ht="14.25"/>
    <row r="194" s="18" customFormat="1" ht="14.25"/>
    <row r="195" s="18" customFormat="1" ht="14.25"/>
    <row r="196" s="18" customFormat="1" ht="14.25"/>
    <row r="197" s="18" customFormat="1" ht="14.25"/>
    <row r="198" s="18" customFormat="1" ht="14.25"/>
    <row r="199" s="18" customFormat="1" ht="14.25"/>
    <row r="200" s="18" customFormat="1" ht="14.25"/>
    <row r="201" s="18" customFormat="1" ht="14.25"/>
    <row r="202" s="18" customFormat="1" ht="14.25"/>
    <row r="203" s="18" customFormat="1" ht="14.25"/>
    <row r="204" s="18" customFormat="1" ht="14.25"/>
    <row r="205" s="18" customFormat="1" ht="14.25"/>
    <row r="206" s="18" customFormat="1" ht="14.25"/>
    <row r="207" s="18" customFormat="1" ht="14.25"/>
    <row r="208" s="18" customFormat="1" ht="14.25"/>
    <row r="209" s="18" customFormat="1" ht="14.25"/>
    <row r="210" s="18" customFormat="1" ht="14.25"/>
    <row r="211" s="18" customFormat="1" ht="14.25"/>
    <row r="212" s="18" customFormat="1" ht="14.25"/>
    <row r="213" s="18" customFormat="1" ht="14.25"/>
    <row r="214" s="18" customFormat="1" ht="14.25"/>
    <row r="215" s="18" customFormat="1" ht="14.25"/>
    <row r="216" s="18" customFormat="1" ht="14.25"/>
    <row r="217" s="18" customFormat="1" ht="14.25"/>
    <row r="218" s="18" customFormat="1" ht="14.25"/>
    <row r="219" s="18" customFormat="1" ht="14.25"/>
    <row r="220" s="18" customFormat="1" ht="14.25"/>
    <row r="221" s="18" customFormat="1" ht="14.25"/>
    <row r="222" s="18" customFormat="1" ht="14.25"/>
    <row r="223" s="18" customFormat="1" ht="14.25"/>
    <row r="224" s="18" customFormat="1" ht="14.25"/>
    <row r="225" s="18" customFormat="1" ht="14.25"/>
    <row r="226" s="18" customFormat="1" ht="14.25"/>
    <row r="227" s="18" customFormat="1" ht="14.25"/>
    <row r="228" s="18" customFormat="1" ht="14.25"/>
    <row r="229" s="18" customFormat="1" ht="14.25"/>
    <row r="230" s="18" customFormat="1" ht="14.25"/>
    <row r="231" s="18" customFormat="1" ht="14.25"/>
    <row r="232" s="18" customFormat="1" ht="14.25"/>
    <row r="233" s="18" customFormat="1" ht="14.25"/>
    <row r="234" s="18" customFormat="1" ht="14.25"/>
    <row r="235" s="18" customFormat="1" ht="14.25"/>
    <row r="236" s="18" customFormat="1" ht="14.25"/>
    <row r="237" s="18" customFormat="1" ht="14.25"/>
    <row r="238" s="18" customFormat="1" ht="14.25"/>
    <row r="239" s="18" customFormat="1" ht="14.25"/>
    <row r="240" s="18" customFormat="1" ht="14.25"/>
    <row r="241" s="18" customFormat="1" ht="14.25"/>
    <row r="242" s="18" customFormat="1" ht="14.25"/>
    <row r="243" s="18" customFormat="1" ht="14.25"/>
    <row r="244" s="18" customFormat="1" ht="14.25"/>
    <row r="245" s="18" customFormat="1" ht="14.25"/>
    <row r="246" s="18" customFormat="1" ht="14.25"/>
    <row r="247" s="18" customFormat="1" ht="14.25"/>
    <row r="248" s="18" customFormat="1" ht="14.25"/>
    <row r="249" s="18" customFormat="1" ht="14.25"/>
    <row r="250" s="18" customFormat="1" ht="14.25"/>
    <row r="251" s="18" customFormat="1" ht="14.25"/>
    <row r="252" s="18" customFormat="1" ht="14.25"/>
    <row r="253" s="18" customFormat="1" ht="14.25"/>
    <row r="254" s="18" customFormat="1" ht="14.25"/>
    <row r="255" s="18" customFormat="1" ht="14.25"/>
    <row r="256" s="18" customFormat="1" ht="14.25"/>
    <row r="257" s="18" customFormat="1" ht="14.25"/>
    <row r="258" s="18" customFormat="1" ht="14.25"/>
    <row r="259" s="18" customFormat="1" ht="14.25"/>
    <row r="260" s="18" customFormat="1" ht="14.25"/>
    <row r="261" s="18" customFormat="1" ht="14.25"/>
    <row r="262" s="18" customFormat="1" ht="14.25"/>
    <row r="263" s="18" customFormat="1" ht="14.25"/>
    <row r="264" s="18" customFormat="1" ht="14.25"/>
    <row r="265" s="18" customFormat="1" ht="14.25"/>
    <row r="266" s="18" customFormat="1" ht="14.25"/>
    <row r="267" s="18" customFormat="1" ht="14.25"/>
    <row r="268" s="18" customFormat="1" ht="14.25"/>
    <row r="269" s="18" customFormat="1" ht="14.25"/>
    <row r="270" s="18" customFormat="1" ht="14.25"/>
    <row r="271" s="18" customFormat="1" ht="14.25"/>
    <row r="272" s="18" customFormat="1" ht="14.25"/>
    <row r="273" s="18" customFormat="1" ht="14.25"/>
    <row r="274" s="18" customFormat="1" ht="14.25"/>
    <row r="275" s="18" customFormat="1" ht="14.25"/>
    <row r="276" s="18" customFormat="1" ht="14.25"/>
    <row r="277" s="18" customFormat="1" ht="14.25"/>
    <row r="278" s="18" customFormat="1" ht="14.25"/>
    <row r="279" s="18" customFormat="1" ht="14.25"/>
    <row r="280" s="18" customFormat="1" ht="14.25"/>
    <row r="281" s="18" customFormat="1" ht="14.25"/>
    <row r="282" s="18" customFormat="1" ht="14.25"/>
    <row r="283" s="18" customFormat="1" ht="14.25"/>
    <row r="284" s="18" customFormat="1" ht="14.25"/>
    <row r="285" s="18" customFormat="1" ht="14.25"/>
    <row r="286" s="18" customFormat="1" ht="14.25"/>
    <row r="287" s="18" customFormat="1" ht="14.25"/>
    <row r="288" s="18" customFormat="1" ht="14.25"/>
    <row r="289" s="18" customFormat="1" ht="14.25"/>
    <row r="290" s="18" customFormat="1" ht="14.25"/>
    <row r="291" s="18" customFormat="1" ht="14.25"/>
    <row r="292" s="18" customFormat="1" ht="14.25"/>
    <row r="293" s="18" customFormat="1" ht="14.25"/>
    <row r="294" s="18" customFormat="1" ht="14.25"/>
    <row r="295" s="18" customFormat="1" ht="14.25"/>
    <row r="296" s="18" customFormat="1" ht="14.25"/>
    <row r="297" s="18" customFormat="1" ht="14.25"/>
    <row r="298" s="18" customFormat="1" ht="14.25"/>
    <row r="299" s="18" customFormat="1" ht="14.25"/>
    <row r="300" s="18" customFormat="1" ht="14.25"/>
    <row r="301" s="18" customFormat="1" ht="14.25"/>
    <row r="302" s="18" customFormat="1" ht="14.25"/>
    <row r="303" s="18" customFormat="1" ht="14.25"/>
    <row r="304" s="18" customFormat="1" ht="14.25"/>
    <row r="305" s="18" customFormat="1" ht="14.25"/>
    <row r="306" s="18" customFormat="1" ht="14.25"/>
    <row r="307" s="18" customFormat="1" ht="14.25"/>
    <row r="308" s="18" customFormat="1" ht="14.25"/>
    <row r="309" s="18" customFormat="1" ht="14.25"/>
    <row r="310" s="18" customFormat="1" ht="14.25"/>
    <row r="311" s="18" customFormat="1" ht="14.25"/>
    <row r="312" s="18" customFormat="1" ht="14.25"/>
    <row r="313" s="18" customFormat="1" ht="14.25"/>
    <row r="314" s="18" customFormat="1" ht="14.25"/>
    <row r="315" s="18" customFormat="1" ht="14.25"/>
    <row r="316" s="18" customFormat="1" ht="14.25"/>
    <row r="317" s="18" customFormat="1" ht="14.25"/>
    <row r="318" s="18" customFormat="1" ht="14.25"/>
    <row r="319" s="18" customFormat="1" ht="14.25"/>
    <row r="320" s="18" customFormat="1" ht="14.25"/>
    <row r="321" s="18" customFormat="1" ht="14.25"/>
    <row r="322" s="18" customFormat="1" ht="14.25"/>
    <row r="323" s="18" customFormat="1" ht="14.25"/>
    <row r="324" s="18" customFormat="1" ht="14.25"/>
    <row r="325" s="18" customFormat="1" ht="14.25"/>
    <row r="326" s="18" customFormat="1" ht="14.25"/>
    <row r="327" s="18" customFormat="1" ht="14.25"/>
    <row r="328" s="18" customFormat="1" ht="14.25"/>
    <row r="329" s="18" customFormat="1" ht="14.25"/>
    <row r="330" s="18" customFormat="1" ht="14.25"/>
    <row r="331" s="18" customFormat="1" ht="14.25"/>
    <row r="332" s="18" customFormat="1" ht="14.25"/>
    <row r="333" s="18" customFormat="1" ht="14.25"/>
    <row r="334" s="18" customFormat="1" ht="14.25"/>
    <row r="335" s="18" customFormat="1" ht="14.25"/>
    <row r="336" s="18" customFormat="1" ht="14.25"/>
    <row r="337" s="18" customFormat="1" ht="14.25"/>
    <row r="338" s="18" customFormat="1" ht="14.25"/>
    <row r="339" s="18" customFormat="1" ht="14.25"/>
    <row r="340" s="18" customFormat="1" ht="14.25"/>
    <row r="341" s="18" customFormat="1" ht="14.25"/>
    <row r="342" s="18" customFormat="1" ht="14.25"/>
    <row r="343" s="18" customFormat="1" ht="14.25"/>
    <row r="344" s="18" customFormat="1" ht="14.25"/>
    <row r="345" s="18" customFormat="1" ht="14.25"/>
    <row r="346" s="18" customFormat="1" ht="14.25"/>
    <row r="347" s="18" customFormat="1" ht="14.25"/>
    <row r="348" s="18" customFormat="1" ht="14.25"/>
    <row r="349" s="18" customFormat="1" ht="14.25"/>
    <row r="350" s="18" customFormat="1" ht="14.25"/>
    <row r="351" s="18" customFormat="1" ht="14.25"/>
    <row r="352" s="18" customFormat="1" ht="14.25"/>
    <row r="353" s="18" customFormat="1" ht="14.25"/>
    <row r="354" s="18" customFormat="1" ht="14.25"/>
    <row r="355" s="18" customFormat="1" ht="14.25"/>
    <row r="356" s="18" customFormat="1" ht="14.25"/>
    <row r="357" s="18" customFormat="1" ht="14.25"/>
    <row r="358" s="18" customFormat="1" ht="14.25"/>
    <row r="359" s="18" customFormat="1" ht="14.25"/>
    <row r="360" s="18" customFormat="1" ht="14.25"/>
    <row r="361" s="18" customFormat="1" ht="14.25"/>
    <row r="362" s="18" customFormat="1" ht="14.25"/>
    <row r="363" s="18" customFormat="1" ht="14.25"/>
    <row r="364" s="18" customFormat="1" ht="14.25"/>
    <row r="365" s="18" customFormat="1" ht="14.25"/>
    <row r="366" s="18" customFormat="1" ht="14.25"/>
    <row r="367" s="18" customFormat="1" ht="14.25"/>
    <row r="368" s="18" customFormat="1" ht="14.25"/>
    <row r="369" s="18" customFormat="1" ht="14.25"/>
    <row r="370" s="18" customFormat="1" ht="14.25"/>
    <row r="371" s="18" customFormat="1" ht="14.25"/>
    <row r="372" s="18" customFormat="1" ht="14.25"/>
    <row r="373" s="18" customFormat="1" ht="14.25"/>
    <row r="374" s="18" customFormat="1" ht="14.25"/>
    <row r="375" s="18" customFormat="1" ht="14.25"/>
    <row r="376" s="18" customFormat="1" ht="14.25"/>
    <row r="377" s="18" customFormat="1" ht="14.25"/>
    <row r="378" s="18" customFormat="1" ht="14.25"/>
    <row r="379" s="18" customFormat="1" ht="14.25"/>
    <row r="380" s="18" customFormat="1" ht="14.25"/>
    <row r="381" s="18" customFormat="1" ht="14.25"/>
    <row r="382" s="18" customFormat="1" ht="14.25"/>
    <row r="383" s="18" customFormat="1" ht="14.25"/>
    <row r="384" s="18" customFormat="1" ht="14.25"/>
    <row r="385" s="18" customFormat="1" ht="14.25"/>
    <row r="386" s="18" customFormat="1" ht="14.25"/>
    <row r="387" s="18" customFormat="1" ht="14.25"/>
    <row r="388" s="18" customFormat="1" ht="14.25"/>
    <row r="389" s="18" customFormat="1" ht="14.25"/>
    <row r="390" s="18" customFormat="1" ht="14.25"/>
    <row r="391" s="18" customFormat="1" ht="14.25"/>
    <row r="392" s="18" customFormat="1" ht="14.25"/>
    <row r="393" s="18" customFormat="1" ht="14.25"/>
    <row r="394" s="18" customFormat="1" ht="14.25"/>
    <row r="395" s="18" customFormat="1" ht="14.25"/>
    <row r="396" s="18" customFormat="1" ht="14.25"/>
    <row r="397" s="18" customFormat="1" ht="14.25"/>
    <row r="398" s="18" customFormat="1" ht="14.25"/>
    <row r="399" s="18" customFormat="1" ht="14.25"/>
    <row r="400" s="18" customFormat="1" ht="14.25"/>
    <row r="401" s="18" customFormat="1" ht="14.25"/>
    <row r="402" s="18" customFormat="1" ht="14.25"/>
    <row r="403" s="18" customFormat="1" ht="14.25"/>
    <row r="404" s="18" customFormat="1" ht="14.25"/>
    <row r="405" s="18" customFormat="1" ht="14.25"/>
    <row r="406" s="18" customFormat="1" ht="14.25"/>
    <row r="407" s="18" customFormat="1" ht="14.25"/>
    <row r="408" s="18" customFormat="1" ht="14.25"/>
    <row r="409" s="18" customFormat="1" ht="14.25"/>
    <row r="410" s="18" customFormat="1" ht="14.25"/>
    <row r="411" s="18" customFormat="1" ht="14.25"/>
    <row r="412" s="18" customFormat="1" ht="14.25"/>
    <row r="413" s="18" customFormat="1" ht="14.25"/>
    <row r="414" s="18" customFormat="1" ht="14.25"/>
    <row r="415" s="18" customFormat="1" ht="14.25"/>
    <row r="416" s="18" customFormat="1" ht="14.25"/>
    <row r="417" s="18" customFormat="1" ht="14.25"/>
    <row r="418" s="18" customFormat="1" ht="14.25"/>
    <row r="419" s="18" customFormat="1" ht="14.25"/>
    <row r="420" s="18" customFormat="1" ht="14.25"/>
    <row r="421" s="18" customFormat="1" ht="14.25"/>
    <row r="422" s="18" customFormat="1" ht="14.25"/>
    <row r="423" s="18" customFormat="1" ht="14.25"/>
    <row r="424" s="18" customFormat="1" ht="14.25"/>
    <row r="425" s="18" customFormat="1" ht="14.25"/>
    <row r="426" s="18" customFormat="1" ht="14.25"/>
    <row r="427" s="18" customFormat="1" ht="14.25"/>
    <row r="428" s="18" customFormat="1" ht="14.25"/>
    <row r="429" s="18" customFormat="1" ht="14.25"/>
    <row r="430" s="18" customFormat="1" ht="14.25"/>
    <row r="431" s="18" customFormat="1" ht="14.25"/>
    <row r="432" s="18" customFormat="1" ht="14.25"/>
    <row r="433" s="18" customFormat="1" ht="14.25"/>
    <row r="434" s="18" customFormat="1" ht="14.25"/>
    <row r="435" s="18" customFormat="1" ht="14.25"/>
    <row r="436" s="18" customFormat="1" ht="14.25"/>
    <row r="437" s="18" customFormat="1" ht="14.25"/>
    <row r="438" s="18" customFormat="1" ht="14.25"/>
    <row r="439" s="18" customFormat="1" ht="14.25"/>
    <row r="440" s="18" customFormat="1" ht="14.25"/>
    <row r="441" s="18" customFormat="1" ht="14.25"/>
    <row r="442" s="18" customFormat="1" ht="14.25"/>
    <row r="443" s="18" customFormat="1" ht="14.25"/>
    <row r="444" s="18" customFormat="1" ht="14.25"/>
    <row r="445" s="18" customFormat="1" ht="14.25"/>
    <row r="446" s="18" customFormat="1" ht="14.25"/>
    <row r="447" s="18" customFormat="1" ht="14.25"/>
    <row r="448" s="18" customFormat="1" ht="14.25"/>
    <row r="449" s="18" customFormat="1" ht="14.25"/>
    <row r="450" s="18" customFormat="1" ht="14.25"/>
    <row r="451" s="18" customFormat="1" ht="14.25"/>
    <row r="452" s="18" customFormat="1" ht="14.25"/>
    <row r="453" s="18" customFormat="1" ht="14.25"/>
    <row r="454" s="18" customFormat="1" ht="14.25"/>
    <row r="455" s="18" customFormat="1" ht="14.25"/>
    <row r="456" s="18" customFormat="1" ht="14.25"/>
    <row r="457" s="18" customFormat="1" ht="14.25"/>
    <row r="458" s="18" customFormat="1" ht="14.25"/>
    <row r="459" s="18" customFormat="1" ht="14.25"/>
    <row r="460" s="18" customFormat="1" ht="14.25"/>
    <row r="461" s="18" customFormat="1" ht="14.25"/>
    <row r="462" s="18" customFormat="1" ht="14.25"/>
    <row r="463" s="18" customFormat="1" ht="14.25"/>
    <row r="464" s="18" customFormat="1" ht="14.25"/>
    <row r="465" s="18" customFormat="1" ht="14.25"/>
    <row r="466" s="18" customFormat="1" ht="14.25"/>
    <row r="467" s="18" customFormat="1" ht="14.25"/>
    <row r="468" s="18" customFormat="1" ht="14.25"/>
    <row r="469" s="18" customFormat="1" ht="14.25"/>
    <row r="470" s="18" customFormat="1" ht="14.25"/>
    <row r="471" s="18" customFormat="1" ht="14.25"/>
    <row r="472" s="18" customFormat="1" ht="14.25"/>
    <row r="473" s="18" customFormat="1" ht="14.25"/>
    <row r="474" s="18" customFormat="1" ht="14.25"/>
    <row r="475" s="18" customFormat="1" ht="14.25"/>
    <row r="476" s="18" customFormat="1" ht="14.25"/>
    <row r="477" s="18" customFormat="1" ht="14.25"/>
    <row r="478" s="18" customFormat="1" ht="14.25"/>
    <row r="479" s="18" customFormat="1" ht="14.25"/>
    <row r="480" s="18" customFormat="1" ht="14.25"/>
    <row r="481" s="18" customFormat="1" ht="14.25"/>
    <row r="482" s="18" customFormat="1" ht="14.25"/>
    <row r="483" s="18" customFormat="1" ht="14.25"/>
    <row r="484" s="18" customFormat="1" ht="14.25"/>
    <row r="485" s="18" customFormat="1" ht="14.25"/>
    <row r="486" s="18" customFormat="1" ht="14.25"/>
    <row r="487" s="18" customFormat="1" ht="14.25"/>
    <row r="488" s="18" customFormat="1" ht="14.25"/>
    <row r="489" s="18" customFormat="1" ht="14.25"/>
    <row r="490" s="18" customFormat="1" ht="14.25"/>
    <row r="491" s="18" customFormat="1" ht="14.25"/>
    <row r="492" s="18" customFormat="1" ht="14.25"/>
    <row r="493" s="18" customFormat="1" ht="14.25"/>
    <row r="494" s="18" customFormat="1" ht="14.25"/>
    <row r="495" s="18" customFormat="1" ht="14.25"/>
    <row r="496" s="18" customFormat="1" ht="14.25"/>
    <row r="497" s="18" customFormat="1" ht="14.25"/>
    <row r="498" s="18" customFormat="1" ht="14.25"/>
    <row r="499" s="18" customFormat="1" ht="14.25"/>
    <row r="500" s="18" customFormat="1" ht="14.25"/>
    <row r="501" s="18" customFormat="1" ht="14.25"/>
    <row r="502" s="18" customFormat="1" ht="14.25"/>
    <row r="503" s="18" customFormat="1" ht="14.25"/>
    <row r="504" s="18" customFormat="1" ht="14.25"/>
    <row r="505" s="18" customFormat="1" ht="14.25"/>
    <row r="506" s="18" customFormat="1" ht="14.25"/>
    <row r="507" s="18" customFormat="1" ht="14.25"/>
    <row r="508" s="18" customFormat="1" ht="14.25"/>
    <row r="509" s="18" customFormat="1" ht="14.25"/>
    <row r="510" s="18" customFormat="1" ht="14.25"/>
    <row r="511" s="18" customFormat="1" ht="14.25"/>
    <row r="512" s="18" customFormat="1" ht="14.25"/>
    <row r="513" s="18" customFormat="1" ht="14.25"/>
    <row r="514" s="18" customFormat="1" ht="14.25"/>
    <row r="515" s="18" customFormat="1" ht="14.25"/>
    <row r="516" s="18" customFormat="1" ht="14.25"/>
    <row r="517" s="18" customFormat="1" ht="14.25"/>
    <row r="518" s="18" customFormat="1" ht="14.25"/>
    <row r="519" s="18" customFormat="1" ht="14.25"/>
    <row r="520" s="18" customFormat="1" ht="14.25"/>
    <row r="521" s="18" customFormat="1" ht="14.25"/>
    <row r="522" s="18" customFormat="1" ht="14.25"/>
    <row r="523" s="18" customFormat="1" ht="14.25"/>
    <row r="524" s="18" customFormat="1" ht="14.25"/>
    <row r="525" s="18" customFormat="1" ht="14.25"/>
    <row r="526" s="18" customFormat="1" ht="14.25"/>
    <row r="527" s="18" customFormat="1" ht="14.25"/>
    <row r="528" s="18" customFormat="1" ht="14.25"/>
    <row r="529" s="18" customFormat="1" ht="14.25"/>
    <row r="530" s="18" customFormat="1" ht="14.25"/>
    <row r="531" s="18" customFormat="1" ht="14.25"/>
    <row r="532" s="18" customFormat="1" ht="14.25"/>
    <row r="533" s="18" customFormat="1" ht="14.25"/>
    <row r="534" s="18" customFormat="1" ht="14.25"/>
    <row r="535" s="18" customFormat="1" ht="14.25"/>
    <row r="536" s="18" customFormat="1" ht="14.25"/>
    <row r="537" s="18" customFormat="1" ht="14.25"/>
    <row r="538" s="18" customFormat="1" ht="14.25"/>
    <row r="539" s="18" customFormat="1" ht="14.25"/>
    <row r="540" s="18" customFormat="1" ht="14.25"/>
    <row r="541" s="18" customFormat="1" ht="14.25"/>
    <row r="542" s="18" customFormat="1" ht="14.25"/>
    <row r="543" s="18" customFormat="1" ht="14.25"/>
    <row r="544" s="18" customFormat="1" ht="14.25"/>
    <row r="545" s="18" customFormat="1" ht="14.25"/>
    <row r="546" s="18" customFormat="1" ht="14.25"/>
    <row r="547" s="18" customFormat="1" ht="14.25"/>
    <row r="548" s="18" customFormat="1" ht="14.25"/>
    <row r="549" s="18" customFormat="1" ht="14.25"/>
    <row r="550" s="18" customFormat="1" ht="14.25"/>
    <row r="551" s="18" customFormat="1" ht="14.25"/>
    <row r="552" s="18" customFormat="1" ht="14.25"/>
    <row r="553" s="18" customFormat="1" ht="14.25"/>
    <row r="554" s="18" customFormat="1" ht="14.25"/>
    <row r="555" s="18" customFormat="1" ht="14.25"/>
    <row r="556" s="18" customFormat="1" ht="14.25"/>
    <row r="557" s="18" customFormat="1" ht="14.25"/>
    <row r="558" s="18" customFormat="1" ht="14.25"/>
    <row r="559" s="18" customFormat="1" ht="14.25"/>
    <row r="560" s="18" customFormat="1" ht="14.25"/>
    <row r="561" s="18" customFormat="1" ht="14.25"/>
    <row r="562" s="18" customFormat="1" ht="14.25"/>
    <row r="563" s="18" customFormat="1" ht="14.25"/>
    <row r="564" s="18" customFormat="1" ht="14.25"/>
    <row r="565" s="18" customFormat="1" ht="14.25"/>
    <row r="566" s="18" customFormat="1" ht="14.25"/>
    <row r="567" s="18" customFormat="1" ht="14.25"/>
    <row r="568" s="18" customFormat="1" ht="14.25"/>
    <row r="569" s="18" customFormat="1" ht="14.25"/>
    <row r="570" s="18" customFormat="1" ht="14.25"/>
    <row r="571" s="18" customFormat="1" ht="14.25"/>
    <row r="572" s="18" customFormat="1" ht="14.25"/>
    <row r="573" s="18" customFormat="1" ht="14.25"/>
    <row r="574" s="18" customFormat="1" ht="14.25"/>
    <row r="575" s="18" customFormat="1" ht="14.25"/>
    <row r="576" s="18" customFormat="1" ht="14.25"/>
    <row r="577" s="18" customFormat="1" ht="14.25"/>
    <row r="578" s="18" customFormat="1" ht="14.25"/>
    <row r="579" s="18" customFormat="1" ht="14.25"/>
    <row r="580" s="18" customFormat="1" ht="14.25"/>
    <row r="581" s="18" customFormat="1" ht="14.25"/>
    <row r="582" s="18" customFormat="1" ht="14.25"/>
    <row r="583" s="18" customFormat="1" ht="14.25"/>
    <row r="584" s="18" customFormat="1" ht="14.25"/>
    <row r="585" s="18" customFormat="1" ht="14.25"/>
    <row r="586" s="18" customFormat="1" ht="14.25"/>
    <row r="587" s="18" customFormat="1" ht="14.25"/>
    <row r="588" s="18" customFormat="1" ht="14.25"/>
    <row r="589" s="18" customFormat="1" ht="14.25"/>
    <row r="590" s="18" customFormat="1" ht="14.25"/>
    <row r="591" s="18" customFormat="1" ht="14.25"/>
    <row r="592" s="18" customFormat="1" ht="14.25"/>
    <row r="593" s="18" customFormat="1" ht="14.25"/>
    <row r="594" s="18" customFormat="1" ht="14.25"/>
    <row r="595" s="18" customFormat="1" ht="14.25"/>
    <row r="596" s="18" customFormat="1" ht="14.25"/>
    <row r="597" s="18" customFormat="1" ht="14.25"/>
    <row r="598" s="18" customFormat="1" ht="14.25"/>
    <row r="599" s="18" customFormat="1" ht="14.25"/>
    <row r="600" s="18" customFormat="1" ht="14.25"/>
    <row r="601" s="18" customFormat="1" ht="14.25"/>
    <row r="602" s="18" customFormat="1" ht="14.25"/>
    <row r="603" s="18" customFormat="1" ht="14.25"/>
    <row r="604" s="18" customFormat="1" ht="14.25"/>
    <row r="605" s="18" customFormat="1" ht="14.25"/>
    <row r="606" s="18" customFormat="1" ht="14.25"/>
    <row r="607" s="18" customFormat="1" ht="14.25"/>
    <row r="608" s="18" customFormat="1" ht="14.25"/>
    <row r="609" s="18" customFormat="1" ht="14.25"/>
    <row r="610" s="18" customFormat="1" ht="14.25"/>
    <row r="611" s="18" customFormat="1" ht="14.25"/>
    <row r="612" s="18" customFormat="1" ht="14.25"/>
    <row r="613" s="18" customFormat="1" ht="14.25"/>
    <row r="614" s="18" customFormat="1" ht="14.25"/>
    <row r="615" s="18" customFormat="1" ht="14.25"/>
    <row r="616" s="18" customFormat="1" ht="14.25"/>
    <row r="617" s="18" customFormat="1" ht="14.25"/>
    <row r="618" s="18" customFormat="1" ht="14.25"/>
    <row r="619" s="18" customFormat="1" ht="14.25"/>
    <row r="620" s="18" customFormat="1" ht="14.25"/>
    <row r="621" s="18" customFormat="1" ht="14.25"/>
    <row r="622" s="18" customFormat="1" ht="14.25"/>
    <row r="623" s="18" customFormat="1" ht="14.25"/>
    <row r="624" s="18" customFormat="1" ht="14.25"/>
    <row r="625" s="18" customFormat="1" ht="14.25"/>
    <row r="626" s="18" customFormat="1" ht="14.25"/>
    <row r="627" s="18" customFormat="1" ht="14.25"/>
    <row r="628" s="18" customFormat="1" ht="14.25"/>
    <row r="629" s="18" customFormat="1" ht="14.25"/>
    <row r="630" s="18" customFormat="1" ht="14.25"/>
    <row r="631" s="18" customFormat="1" ht="14.25"/>
    <row r="632" s="18" customFormat="1" ht="14.25"/>
    <row r="633" s="18" customFormat="1" ht="14.25"/>
    <row r="634" s="18" customFormat="1" ht="14.25"/>
    <row r="635" s="18" customFormat="1" ht="14.25"/>
    <row r="636" s="18" customFormat="1" ht="14.25"/>
    <row r="637" s="18" customFormat="1" ht="14.25"/>
    <row r="638" s="18" customFormat="1" ht="14.25"/>
    <row r="639" s="18" customFormat="1" ht="14.25"/>
    <row r="640" s="18" customFormat="1" ht="14.25"/>
    <row r="641" s="18" customFormat="1" ht="14.25"/>
    <row r="642" s="18" customFormat="1" ht="14.25"/>
    <row r="643" s="18" customFormat="1" ht="14.25"/>
    <row r="644" s="18" customFormat="1" ht="14.25"/>
    <row r="645" s="18" customFormat="1" ht="14.25"/>
    <row r="646" s="18" customFormat="1" ht="14.25"/>
    <row r="647" s="18" customFormat="1" ht="14.25"/>
    <row r="648" s="18" customFormat="1" ht="14.25"/>
    <row r="649" s="18" customFormat="1" ht="14.25"/>
    <row r="650" s="18" customFormat="1" ht="14.25"/>
    <row r="651" s="18" customFormat="1" ht="14.25"/>
    <row r="652" s="18" customFormat="1" ht="14.25"/>
    <row r="653" s="18" customFormat="1" ht="14.25"/>
    <row r="654" s="18" customFormat="1" ht="14.25"/>
    <row r="655" s="18" customFormat="1" ht="14.25"/>
    <row r="656" s="18" customFormat="1" ht="14.25"/>
    <row r="657" s="18" customFormat="1" ht="14.25"/>
    <row r="658" s="18" customFormat="1" ht="14.25"/>
    <row r="659" s="18" customFormat="1" ht="14.25"/>
    <row r="660" s="18" customFormat="1" ht="14.25"/>
    <row r="661" s="18" customFormat="1" ht="14.25"/>
    <row r="662" s="18" customFormat="1" ht="14.25"/>
    <row r="663" s="18" customFormat="1" ht="14.25"/>
    <row r="664" s="18" customFormat="1" ht="14.25"/>
    <row r="665" s="18" customFormat="1" ht="14.25"/>
    <row r="666" s="18" customFormat="1" ht="14.25"/>
    <row r="667" s="18" customFormat="1" ht="14.25"/>
    <row r="668" s="18" customFormat="1" ht="14.25"/>
    <row r="669" s="18" customFormat="1" ht="14.25"/>
    <row r="670" s="18" customFormat="1" ht="14.25"/>
    <row r="671" s="18" customFormat="1" ht="14.25"/>
    <row r="672" s="18" customFormat="1" ht="14.25"/>
    <row r="673" s="18" customFormat="1" ht="14.25"/>
    <row r="674" s="18" customFormat="1" ht="14.25"/>
    <row r="675" s="18" customFormat="1" ht="14.25"/>
    <row r="676" s="18" customFormat="1" ht="14.25"/>
    <row r="677" s="18" customFormat="1" ht="14.25"/>
    <row r="678" s="18" customFormat="1" ht="14.25"/>
    <row r="679" s="18" customFormat="1" ht="14.25"/>
    <row r="680" s="18" customFormat="1" ht="14.25"/>
    <row r="681" s="18" customFormat="1" ht="14.25"/>
    <row r="682" s="18" customFormat="1" ht="14.25"/>
    <row r="683" s="18" customFormat="1" ht="14.25"/>
    <row r="684" s="18" customFormat="1" ht="14.25"/>
    <row r="685" s="18" customFormat="1" ht="14.25"/>
    <row r="686" s="18" customFormat="1" ht="14.25"/>
    <row r="687" s="18" customFormat="1" ht="14.25"/>
    <row r="688" s="18" customFormat="1" ht="14.25"/>
    <row r="689" s="18" customFormat="1" ht="14.25"/>
    <row r="690" s="18" customFormat="1" ht="14.25"/>
    <row r="691" s="18" customFormat="1" ht="14.25"/>
    <row r="692" s="18" customFormat="1" ht="14.25"/>
    <row r="693" s="18" customFormat="1" ht="14.25"/>
    <row r="694" s="18" customFormat="1" ht="14.25"/>
    <row r="695" s="18" customFormat="1" ht="14.25"/>
    <row r="696" s="18" customFormat="1" ht="14.25"/>
    <row r="697" s="18" customFormat="1" ht="14.25"/>
    <row r="698" s="18" customFormat="1" ht="14.25"/>
    <row r="699" s="18" customFormat="1" ht="14.25"/>
    <row r="700" s="18" customFormat="1" ht="14.25"/>
    <row r="701" s="18" customFormat="1" ht="14.25"/>
    <row r="702" s="18" customFormat="1" ht="14.25"/>
    <row r="703" s="18" customFormat="1" ht="14.25"/>
    <row r="704" s="18" customFormat="1" ht="14.25"/>
    <row r="705" s="18" customFormat="1" ht="14.25"/>
    <row r="706" s="18" customFormat="1" ht="14.25"/>
    <row r="707" s="18" customFormat="1" ht="14.25"/>
    <row r="708" s="18" customFormat="1" ht="14.25"/>
    <row r="709" s="18" customFormat="1" ht="14.25"/>
    <row r="710" s="18" customFormat="1" ht="14.25"/>
    <row r="711" s="18" customFormat="1" ht="14.25"/>
    <row r="712" s="18" customFormat="1" ht="14.25"/>
    <row r="713" s="18" customFormat="1" ht="14.25"/>
    <row r="714" s="18" customFormat="1" ht="14.25"/>
    <row r="715" s="18" customFormat="1" ht="14.25"/>
    <row r="716" s="18" customFormat="1" ht="14.25"/>
    <row r="717" s="18" customFormat="1" ht="14.25"/>
    <row r="718" s="18" customFormat="1" ht="14.25"/>
    <row r="719" s="18" customFormat="1" ht="14.25"/>
    <row r="720" s="18" customFormat="1" ht="14.25"/>
    <row r="721" s="18" customFormat="1" ht="14.25"/>
    <row r="722" s="18" customFormat="1" ht="14.25"/>
    <row r="723" s="18" customFormat="1" ht="14.25"/>
    <row r="724" s="18" customFormat="1" ht="14.25"/>
    <row r="725" s="18" customFormat="1" ht="14.25"/>
    <row r="726" s="18" customFormat="1" ht="14.25"/>
    <row r="727" s="18" customFormat="1" ht="14.25"/>
    <row r="728" s="18" customFormat="1" ht="14.25"/>
    <row r="729" s="18" customFormat="1" ht="14.25"/>
    <row r="730" s="18" customFormat="1" ht="14.25"/>
    <row r="731" s="18" customFormat="1" ht="14.25"/>
    <row r="732" s="18" customFormat="1" ht="14.25"/>
    <row r="733" s="18" customFormat="1" ht="14.25"/>
    <row r="734" s="18" customFormat="1" ht="14.25"/>
    <row r="735" s="18" customFormat="1" ht="14.25"/>
    <row r="736" s="18" customFormat="1" ht="14.25"/>
    <row r="737" s="18" customFormat="1" ht="14.25"/>
    <row r="738" s="18" customFormat="1" ht="14.25"/>
    <row r="739" s="18" customFormat="1" ht="14.25"/>
    <row r="740" s="18" customFormat="1" ht="14.25"/>
    <row r="741" s="18" customFormat="1" ht="14.25"/>
    <row r="742" s="18" customFormat="1" ht="14.25"/>
    <row r="743" s="18" customFormat="1" ht="14.25"/>
    <row r="744" s="18" customFormat="1" ht="14.25"/>
    <row r="745" s="18" customFormat="1" ht="14.25"/>
    <row r="746" s="18" customFormat="1" ht="14.25"/>
    <row r="747" s="18" customFormat="1" ht="14.25"/>
    <row r="748" s="18" customFormat="1" ht="14.25"/>
    <row r="749" s="18" customFormat="1" ht="14.25"/>
    <row r="750" s="18" customFormat="1" ht="14.25"/>
    <row r="751" s="18" customFormat="1" ht="14.25"/>
    <row r="752" s="18" customFormat="1" ht="14.25"/>
    <row r="753" s="18" customFormat="1" ht="14.25"/>
    <row r="754" s="18" customFormat="1" ht="14.25"/>
    <row r="755" s="18" customFormat="1" ht="14.25"/>
    <row r="756" s="18" customFormat="1" ht="14.25"/>
    <row r="757" s="18" customFormat="1" ht="14.25"/>
    <row r="758" s="18" customFormat="1" ht="14.25"/>
    <row r="759" s="18" customFormat="1" ht="14.25"/>
    <row r="760" s="18" customFormat="1" ht="14.25"/>
    <row r="761" s="18" customFormat="1" ht="14.25"/>
    <row r="762" s="18" customFormat="1" ht="14.25"/>
    <row r="763" s="18" customFormat="1" ht="14.25"/>
    <row r="764" s="18" customFormat="1" ht="14.25"/>
    <row r="765" s="18" customFormat="1" ht="14.25"/>
    <row r="766" s="18" customFormat="1" ht="14.25"/>
    <row r="767" s="18" customFormat="1" ht="14.25"/>
    <row r="768" s="18" customFormat="1" ht="14.25"/>
    <row r="769" s="18" customFormat="1" ht="14.25"/>
    <row r="770" s="18" customFormat="1" ht="14.25"/>
    <row r="771" s="18" customFormat="1" ht="14.25"/>
    <row r="772" s="18" customFormat="1" ht="14.25"/>
    <row r="773" s="18" customFormat="1" ht="14.25"/>
    <row r="774" s="18" customFormat="1" ht="14.25"/>
    <row r="775" s="18" customFormat="1" ht="14.25"/>
    <row r="776" s="18" customFormat="1" ht="14.25"/>
    <row r="777" s="18" customFormat="1" ht="14.25"/>
    <row r="778" s="18" customFormat="1" ht="14.25"/>
    <row r="779" s="18" customFormat="1" ht="14.25"/>
    <row r="780" s="18" customFormat="1" ht="14.25"/>
    <row r="781" s="18" customFormat="1" ht="14.25"/>
    <row r="782" s="18" customFormat="1" ht="14.25"/>
    <row r="783" s="18" customFormat="1" ht="14.25"/>
    <row r="784" s="18" customFormat="1" ht="14.25"/>
    <row r="785" s="18" customFormat="1" ht="14.25"/>
    <row r="786" s="18" customFormat="1" ht="14.25"/>
    <row r="787" s="18" customFormat="1" ht="14.25"/>
    <row r="788" s="18" customFormat="1" ht="14.25"/>
    <row r="789" s="18" customFormat="1" ht="14.25"/>
    <row r="790" s="18" customFormat="1" ht="14.25"/>
    <row r="791" s="18" customFormat="1" ht="14.25"/>
    <row r="792" s="18" customFormat="1" ht="14.25"/>
    <row r="793" s="18" customFormat="1" ht="14.25"/>
    <row r="794" s="18" customFormat="1" ht="14.25"/>
    <row r="795" s="18" customFormat="1" ht="14.25"/>
    <row r="796" s="18" customFormat="1" ht="14.25"/>
    <row r="797" s="18" customFormat="1" ht="14.25"/>
    <row r="798" s="18" customFormat="1" ht="14.25"/>
    <row r="799" s="18" customFormat="1" ht="14.25"/>
    <row r="800" s="18" customFormat="1" ht="14.25"/>
    <row r="801" s="18" customFormat="1" ht="14.25"/>
    <row r="802" s="18" customFormat="1" ht="14.25"/>
    <row r="803" s="18" customFormat="1" ht="14.25"/>
    <row r="804" s="18" customFormat="1" ht="14.25"/>
    <row r="805" s="18" customFormat="1" ht="14.25"/>
    <row r="806" s="18" customFormat="1" ht="14.25"/>
    <row r="807" s="18" customFormat="1" ht="14.25"/>
    <row r="808" s="18" customFormat="1" ht="14.25"/>
    <row r="809" s="18" customFormat="1" ht="14.25"/>
    <row r="810" s="18" customFormat="1" ht="14.25"/>
    <row r="811" s="18" customFormat="1" ht="14.25"/>
    <row r="812" s="18" customFormat="1" ht="14.25"/>
    <row r="813" s="18" customFormat="1" ht="14.25"/>
    <row r="814" s="18" customFormat="1" ht="14.25"/>
    <row r="815" s="18" customFormat="1" ht="14.25"/>
    <row r="816" s="18" customFormat="1" ht="14.25"/>
    <row r="817" s="18" customFormat="1" ht="14.25"/>
    <row r="818" s="18" customFormat="1" ht="14.25"/>
    <row r="819" s="18" customFormat="1" ht="14.25"/>
    <row r="820" s="18" customFormat="1" ht="14.25"/>
    <row r="821" s="18" customFormat="1" ht="14.25"/>
    <row r="822" s="18" customFormat="1" ht="14.25"/>
    <row r="823" s="18" customFormat="1" ht="14.25"/>
    <row r="824" s="18" customFormat="1" ht="14.25"/>
    <row r="825" s="18" customFormat="1" ht="14.25"/>
    <row r="826" s="18" customFormat="1" ht="14.25"/>
    <row r="827" s="18" customFormat="1" ht="14.25"/>
    <row r="828" s="18" customFormat="1" ht="14.25"/>
    <row r="829" s="18" customFormat="1" ht="14.25"/>
    <row r="830" s="18" customFormat="1" ht="14.25"/>
    <row r="831" s="18" customFormat="1" ht="14.25"/>
    <row r="832" s="18" customFormat="1" ht="14.25"/>
    <row r="833" s="18" customFormat="1" ht="14.25"/>
    <row r="834" s="18" customFormat="1" ht="14.25"/>
    <row r="835" s="18" customFormat="1" ht="14.25"/>
    <row r="836" s="18" customFormat="1" ht="14.25"/>
    <row r="837" s="18" customFormat="1" ht="14.25"/>
    <row r="838" s="18" customFormat="1" ht="14.25"/>
    <row r="839" s="18" customFormat="1" ht="14.25"/>
    <row r="840" s="18" customFormat="1" ht="14.25"/>
    <row r="841" s="18" customFormat="1" ht="14.25"/>
    <row r="842" s="18" customFormat="1" ht="14.25"/>
    <row r="843" s="18" customFormat="1" ht="14.25"/>
    <row r="844" s="18" customFormat="1" ht="14.25"/>
    <row r="845" s="18" customFormat="1" ht="14.25"/>
    <row r="846" s="18" customFormat="1" ht="14.25"/>
    <row r="847" s="18" customFormat="1" ht="14.25"/>
    <row r="848" s="18" customFormat="1" ht="14.25"/>
    <row r="849" s="18" customFormat="1" ht="14.25"/>
    <row r="850" s="18" customFormat="1" ht="14.25"/>
    <row r="851" s="18" customFormat="1" ht="14.25"/>
    <row r="852" s="18" customFormat="1" ht="14.25"/>
    <row r="853" s="18" customFormat="1" ht="14.25"/>
    <row r="854" s="18" customFormat="1" ht="14.25"/>
    <row r="855" s="18" customFormat="1" ht="14.25"/>
    <row r="856" s="18" customFormat="1" ht="14.25"/>
    <row r="857" s="18" customFormat="1" ht="14.25"/>
    <row r="858" s="18" customFormat="1" ht="14.25"/>
    <row r="859" s="18" customFormat="1" ht="14.25"/>
    <row r="860" s="18" customFormat="1" ht="14.25"/>
    <row r="861" s="18" customFormat="1" ht="14.25"/>
    <row r="862" s="18" customFormat="1" ht="14.25"/>
    <row r="863" s="18" customFormat="1" ht="14.25"/>
    <row r="864" s="18" customFormat="1" ht="14.25"/>
    <row r="865" s="18" customFormat="1" ht="14.25"/>
    <row r="866" s="18" customFormat="1" ht="14.25"/>
    <row r="867" s="18" customFormat="1" ht="14.25"/>
    <row r="868" s="18" customFormat="1" ht="14.25"/>
    <row r="869" s="18" customFormat="1" ht="14.25"/>
    <row r="870" s="18" customFormat="1" ht="14.25"/>
    <row r="871" s="18" customFormat="1" ht="14.25"/>
    <row r="872" s="18" customFormat="1" ht="14.25"/>
    <row r="873" s="18" customFormat="1" ht="14.25"/>
    <row r="874" s="18" customFormat="1" ht="14.25"/>
    <row r="875" s="18" customFormat="1" ht="14.25"/>
    <row r="876" s="18" customFormat="1" ht="14.25"/>
    <row r="877" s="18" customFormat="1" ht="14.25"/>
    <row r="878" s="18" customFormat="1" ht="14.25"/>
    <row r="879" s="18" customFormat="1" ht="14.25"/>
    <row r="880" s="18" customFormat="1" ht="14.25"/>
    <row r="881" s="18" customFormat="1" ht="14.25"/>
    <row r="882" s="18" customFormat="1" ht="14.25"/>
    <row r="883" s="18" customFormat="1" ht="14.25"/>
    <row r="884" s="18" customFormat="1" ht="14.25"/>
    <row r="885" s="18" customFormat="1" ht="14.25"/>
    <row r="886" s="18" customFormat="1" ht="14.25"/>
    <row r="887" s="18" customFormat="1" ht="14.25"/>
    <row r="888" s="18" customFormat="1" ht="14.25"/>
    <row r="889" s="18" customFormat="1" ht="14.25"/>
    <row r="890" s="18" customFormat="1" ht="14.25"/>
    <row r="891" s="18" customFormat="1" ht="14.25"/>
    <row r="892" s="18" customFormat="1" ht="14.25"/>
    <row r="893" s="18" customFormat="1" ht="14.25"/>
    <row r="894" s="18" customFormat="1" ht="14.25"/>
    <row r="895" s="18" customFormat="1" ht="14.25"/>
    <row r="896" s="18" customFormat="1" ht="14.25"/>
    <row r="897" s="18" customFormat="1" ht="14.25"/>
    <row r="898" s="18" customFormat="1" ht="14.25"/>
    <row r="899" s="18" customFormat="1" ht="14.25"/>
    <row r="900" s="18" customFormat="1" ht="14.25"/>
    <row r="901" s="18" customFormat="1" ht="14.25"/>
    <row r="902" s="18" customFormat="1" ht="14.25"/>
    <row r="903" s="18" customFormat="1" ht="14.25"/>
    <row r="904" s="18" customFormat="1" ht="14.25"/>
    <row r="905" s="18" customFormat="1" ht="14.25"/>
    <row r="906" s="18" customFormat="1" ht="14.25"/>
    <row r="907" s="18" customFormat="1" ht="14.25"/>
    <row r="908" s="18" customFormat="1" ht="14.25"/>
    <row r="909" s="18" customFormat="1" ht="14.25"/>
    <row r="910" s="18" customFormat="1" ht="14.25"/>
    <row r="911" s="18" customFormat="1" ht="14.25"/>
    <row r="912" s="18" customFormat="1" ht="14.25"/>
    <row r="913" s="18" customFormat="1" ht="14.25"/>
    <row r="914" s="18" customFormat="1" ht="14.25"/>
    <row r="915" s="18" customFormat="1" ht="14.25"/>
    <row r="916" s="18" customFormat="1" ht="14.25"/>
    <row r="917" s="18" customFormat="1" ht="14.25"/>
    <row r="918" s="18" customFormat="1" ht="14.25"/>
    <row r="919" s="18" customFormat="1" ht="14.25"/>
    <row r="920" s="18" customFormat="1" ht="14.25"/>
    <row r="921" s="18" customFormat="1" ht="14.25"/>
    <row r="922" s="18" customFormat="1" ht="14.25"/>
    <row r="923" s="18" customFormat="1" ht="14.25"/>
    <row r="924" s="18" customFormat="1" ht="14.25"/>
    <row r="925" s="18" customFormat="1" ht="14.25"/>
    <row r="926" s="18" customFormat="1" ht="14.25"/>
    <row r="927" s="18" customFormat="1" ht="14.25"/>
    <row r="928" s="18" customFormat="1" ht="14.25"/>
    <row r="929" s="18" customFormat="1" ht="14.25"/>
    <row r="930" s="18" customFormat="1" ht="14.25"/>
    <row r="931" s="18" customFormat="1" ht="14.25"/>
    <row r="932" s="18" customFormat="1" ht="14.25"/>
    <row r="933" s="18" customFormat="1" ht="14.25"/>
    <row r="934" s="18" customFormat="1" ht="14.25"/>
    <row r="935" s="18" customFormat="1" ht="14.25"/>
    <row r="936" s="18" customFormat="1" ht="14.25"/>
    <row r="937" s="18" customFormat="1" ht="14.25"/>
    <row r="938" s="18" customFormat="1" ht="14.25"/>
    <row r="939" s="18" customFormat="1" ht="14.25"/>
    <row r="940" s="18" customFormat="1" ht="14.25"/>
    <row r="941" s="18" customFormat="1" ht="14.25"/>
    <row r="942" s="18" customFormat="1" ht="14.25"/>
    <row r="943" s="18" customFormat="1" ht="14.25"/>
    <row r="944" s="18" customFormat="1" ht="14.25"/>
    <row r="945" s="18" customFormat="1" ht="14.25"/>
    <row r="946" s="18" customFormat="1" ht="14.25"/>
    <row r="947" s="18" customFormat="1" ht="14.25"/>
    <row r="948" s="18" customFormat="1" ht="14.25"/>
    <row r="949" s="18" customFormat="1" ht="14.25"/>
    <row r="950" s="18" customFormat="1" ht="14.25"/>
    <row r="951" s="18" customFormat="1" ht="14.25"/>
    <row r="952" s="18" customFormat="1" ht="14.25"/>
    <row r="953" s="18" customFormat="1" ht="14.25"/>
    <row r="954" s="18" customFormat="1" ht="14.25"/>
    <row r="955" spans="2:225" ht="14.25"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  <c r="BI955" s="18"/>
      <c r="BJ955" s="18"/>
      <c r="BK955" s="18"/>
      <c r="BL955" s="18"/>
      <c r="BM955" s="18"/>
      <c r="BN955" s="18"/>
      <c r="BO955" s="18"/>
      <c r="BP955" s="18"/>
      <c r="BQ955" s="18"/>
      <c r="BR955" s="18"/>
      <c r="BS955" s="18"/>
      <c r="BT955" s="18"/>
      <c r="BU955" s="18"/>
      <c r="BV955" s="18"/>
      <c r="BW955" s="18"/>
      <c r="BX955" s="18"/>
      <c r="BY955" s="18"/>
      <c r="BZ955" s="18"/>
      <c r="CA955" s="18"/>
      <c r="CB955" s="18"/>
      <c r="CC955" s="18"/>
      <c r="CD955" s="18"/>
      <c r="CE955" s="18"/>
      <c r="CF955" s="18"/>
      <c r="CG955" s="18"/>
      <c r="CH955" s="18"/>
      <c r="CI955" s="18"/>
      <c r="CJ955" s="18"/>
      <c r="CK955" s="18"/>
      <c r="CL955" s="18"/>
      <c r="CM955" s="18"/>
      <c r="CN955" s="18"/>
      <c r="CO955" s="18"/>
      <c r="CP955" s="18"/>
      <c r="CQ955" s="18"/>
      <c r="CR955" s="18"/>
      <c r="CS955" s="18"/>
      <c r="CT955" s="18"/>
      <c r="CU955" s="18"/>
      <c r="CV955" s="18"/>
      <c r="CW955" s="18"/>
      <c r="CX955" s="18"/>
      <c r="CY955" s="18"/>
      <c r="CZ955" s="18"/>
      <c r="DA955" s="18"/>
      <c r="DB955" s="18"/>
      <c r="DC955" s="18"/>
      <c r="DD955" s="18"/>
      <c r="DE955" s="18"/>
      <c r="DF955" s="18"/>
      <c r="DG955" s="18"/>
      <c r="DH955" s="18"/>
      <c r="DI955" s="18"/>
      <c r="DJ955" s="18"/>
      <c r="DK955" s="18"/>
      <c r="DL955" s="18"/>
      <c r="DM955" s="18"/>
      <c r="DN955" s="18"/>
      <c r="DO955" s="18"/>
      <c r="DP955" s="18"/>
      <c r="DQ955" s="18"/>
      <c r="DR955" s="18"/>
      <c r="DS955" s="18"/>
      <c r="DT955" s="18"/>
      <c r="DU955" s="18"/>
      <c r="DV955" s="18"/>
      <c r="DW955" s="18"/>
      <c r="DX955" s="18"/>
      <c r="DY955" s="18"/>
      <c r="DZ955" s="18"/>
      <c r="EA955" s="18"/>
      <c r="EB955" s="18"/>
      <c r="EC955" s="18"/>
      <c r="ED955" s="18"/>
      <c r="EE955" s="18"/>
      <c r="EF955" s="18"/>
      <c r="EG955" s="18"/>
      <c r="EH955" s="18"/>
      <c r="EI955" s="18"/>
      <c r="EJ955" s="18"/>
      <c r="EK955" s="18"/>
      <c r="EL955" s="18"/>
      <c r="EM955" s="18"/>
      <c r="EN955" s="18"/>
      <c r="EO955" s="18"/>
      <c r="EP955" s="18"/>
      <c r="EQ955" s="18"/>
      <c r="ER955" s="18"/>
      <c r="ES955" s="18"/>
      <c r="ET955" s="18"/>
      <c r="EU955" s="18"/>
      <c r="EV955" s="18"/>
      <c r="EW955" s="18"/>
      <c r="EX955" s="18"/>
      <c r="EY955" s="18"/>
      <c r="EZ955" s="18"/>
      <c r="FA955" s="18"/>
      <c r="FB955" s="18"/>
      <c r="FC955" s="18"/>
      <c r="FD955" s="18"/>
      <c r="FE955" s="18"/>
      <c r="FF955" s="18"/>
      <c r="FG955" s="18"/>
      <c r="FH955" s="18"/>
      <c r="FI955" s="18"/>
      <c r="FJ955" s="18"/>
      <c r="FK955" s="18"/>
      <c r="FL955" s="18"/>
      <c r="FM955" s="18"/>
      <c r="FN955" s="18"/>
      <c r="FO955" s="18"/>
      <c r="FP955" s="18"/>
      <c r="FQ955" s="18"/>
      <c r="FR955" s="18"/>
      <c r="FS955" s="18"/>
      <c r="FT955" s="18"/>
      <c r="FU955" s="18"/>
      <c r="FV955" s="18"/>
      <c r="FW955" s="18"/>
      <c r="FX955" s="18"/>
      <c r="FY955" s="18"/>
      <c r="FZ955" s="18"/>
      <c r="GA955" s="18"/>
      <c r="GB955" s="18"/>
      <c r="GC955" s="18"/>
      <c r="GD955" s="18"/>
      <c r="GE955" s="18"/>
      <c r="GF955" s="18"/>
      <c r="GG955" s="18"/>
      <c r="GH955" s="18"/>
      <c r="GI955" s="18"/>
      <c r="GJ955" s="18"/>
      <c r="GK955" s="18"/>
      <c r="GL955" s="18"/>
      <c r="GM955" s="18"/>
      <c r="GN955" s="18"/>
      <c r="GO955" s="18"/>
      <c r="GP955" s="18"/>
      <c r="GQ955" s="18"/>
      <c r="GR955" s="18"/>
      <c r="GS955" s="18"/>
      <c r="GT955" s="18"/>
      <c r="GU955" s="18"/>
      <c r="GV955" s="18"/>
      <c r="GW955" s="18"/>
      <c r="GX955" s="18"/>
      <c r="GY955" s="18"/>
      <c r="GZ955" s="18"/>
      <c r="HA955" s="18"/>
      <c r="HB955" s="18"/>
      <c r="HC955" s="18"/>
      <c r="HD955" s="18"/>
      <c r="HE955" s="18"/>
      <c r="HF955" s="18"/>
      <c r="HG955" s="18"/>
      <c r="HH955" s="18"/>
      <c r="HI955" s="18"/>
      <c r="HJ955" s="18"/>
      <c r="HK955" s="18"/>
      <c r="HL955" s="18"/>
      <c r="HM955" s="18"/>
      <c r="HN955" s="18"/>
      <c r="HO955" s="18"/>
      <c r="HP955" s="18"/>
      <c r="HQ955" s="18"/>
    </row>
    <row r="956" spans="2:225" ht="14.25"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  <c r="BI956" s="18"/>
      <c r="BJ956" s="18"/>
      <c r="BK956" s="18"/>
      <c r="BL956" s="18"/>
      <c r="BM956" s="18"/>
      <c r="BN956" s="18"/>
      <c r="BO956" s="18"/>
      <c r="BP956" s="18"/>
      <c r="BQ956" s="18"/>
      <c r="BR956" s="18"/>
      <c r="BS956" s="18"/>
      <c r="BT956" s="18"/>
      <c r="BU956" s="18"/>
      <c r="BV956" s="18"/>
      <c r="BW956" s="18"/>
      <c r="BX956" s="18"/>
      <c r="BY956" s="18"/>
      <c r="BZ956" s="18"/>
      <c r="CA956" s="18"/>
      <c r="CB956" s="18"/>
      <c r="CC956" s="18"/>
      <c r="CD956" s="18"/>
      <c r="CE956" s="18"/>
      <c r="CF956" s="18"/>
      <c r="CG956" s="18"/>
      <c r="CH956" s="18"/>
      <c r="CI956" s="18"/>
      <c r="CJ956" s="18"/>
      <c r="CK956" s="18"/>
      <c r="CL956" s="18"/>
      <c r="CM956" s="18"/>
      <c r="CN956" s="18"/>
      <c r="CO956" s="18"/>
      <c r="CP956" s="18"/>
      <c r="CQ956" s="18"/>
      <c r="CR956" s="18"/>
      <c r="CS956" s="18"/>
      <c r="CT956" s="18"/>
      <c r="CU956" s="18"/>
      <c r="CV956" s="18"/>
      <c r="CW956" s="18"/>
      <c r="CX956" s="18"/>
      <c r="CY956" s="18"/>
      <c r="CZ956" s="18"/>
      <c r="DA956" s="18"/>
      <c r="DB956" s="18"/>
      <c r="DC956" s="18"/>
      <c r="DD956" s="18"/>
      <c r="DE956" s="18"/>
      <c r="DF956" s="18"/>
      <c r="DG956" s="18"/>
      <c r="DH956" s="18"/>
      <c r="DI956" s="18"/>
      <c r="DJ956" s="18"/>
      <c r="DK956" s="18"/>
      <c r="DL956" s="18"/>
      <c r="DM956" s="18"/>
      <c r="DN956" s="18"/>
      <c r="DO956" s="18"/>
      <c r="DP956" s="18"/>
      <c r="DQ956" s="18"/>
      <c r="DR956" s="18"/>
      <c r="DS956" s="18"/>
      <c r="DT956" s="18"/>
      <c r="DU956" s="18"/>
      <c r="DV956" s="18"/>
      <c r="DW956" s="18"/>
      <c r="DX956" s="18"/>
      <c r="DY956" s="18"/>
      <c r="DZ956" s="18"/>
      <c r="EA956" s="18"/>
      <c r="EB956" s="18"/>
      <c r="EC956" s="18"/>
      <c r="ED956" s="18"/>
      <c r="EE956" s="18"/>
      <c r="EF956" s="18"/>
      <c r="EG956" s="18"/>
      <c r="EH956" s="18"/>
      <c r="EI956" s="18"/>
      <c r="EJ956" s="18"/>
      <c r="EK956" s="18"/>
      <c r="EL956" s="18"/>
      <c r="EM956" s="18"/>
      <c r="EN956" s="18"/>
      <c r="EO956" s="18"/>
      <c r="EP956" s="18"/>
      <c r="EQ956" s="18"/>
      <c r="ER956" s="18"/>
      <c r="ES956" s="18"/>
      <c r="ET956" s="18"/>
      <c r="EU956" s="18"/>
      <c r="EV956" s="18"/>
      <c r="EW956" s="18"/>
      <c r="EX956" s="18"/>
      <c r="EY956" s="18"/>
      <c r="EZ956" s="18"/>
      <c r="FA956" s="18"/>
      <c r="FB956" s="18"/>
      <c r="FC956" s="18"/>
      <c r="FD956" s="18"/>
      <c r="FE956" s="18"/>
      <c r="FF956" s="18"/>
      <c r="FG956" s="18"/>
      <c r="FH956" s="18"/>
      <c r="FI956" s="18"/>
      <c r="FJ956" s="18"/>
      <c r="FK956" s="18"/>
      <c r="FL956" s="18"/>
      <c r="FM956" s="18"/>
      <c r="FN956" s="18"/>
      <c r="FO956" s="18"/>
      <c r="FP956" s="18"/>
      <c r="FQ956" s="18"/>
      <c r="FR956" s="18"/>
      <c r="FS956" s="18"/>
      <c r="FT956" s="18"/>
      <c r="FU956" s="18"/>
      <c r="FV956" s="18"/>
      <c r="FW956" s="18"/>
      <c r="FX956" s="18"/>
      <c r="FY956" s="18"/>
      <c r="FZ956" s="18"/>
      <c r="GA956" s="18"/>
      <c r="GB956" s="18"/>
      <c r="GC956" s="18"/>
      <c r="GD956" s="18"/>
      <c r="GE956" s="18"/>
      <c r="GF956" s="18"/>
      <c r="GG956" s="18"/>
      <c r="GH956" s="18"/>
      <c r="GI956" s="18"/>
      <c r="GJ956" s="18"/>
      <c r="GK956" s="18"/>
      <c r="GL956" s="18"/>
      <c r="GM956" s="18"/>
      <c r="GN956" s="18"/>
      <c r="GO956" s="18"/>
      <c r="GP956" s="18"/>
      <c r="GQ956" s="18"/>
      <c r="GR956" s="18"/>
      <c r="GS956" s="18"/>
      <c r="GT956" s="18"/>
      <c r="GU956" s="18"/>
      <c r="GV956" s="18"/>
      <c r="GW956" s="18"/>
      <c r="GX956" s="18"/>
      <c r="GY956" s="18"/>
      <c r="GZ956" s="18"/>
      <c r="HA956" s="18"/>
      <c r="HB956" s="18"/>
      <c r="HC956" s="18"/>
      <c r="HD956" s="18"/>
      <c r="HE956" s="18"/>
      <c r="HF956" s="18"/>
      <c r="HG956" s="18"/>
      <c r="HH956" s="18"/>
      <c r="HI956" s="18"/>
      <c r="HJ956" s="18"/>
      <c r="HK956" s="18"/>
      <c r="HL956" s="18"/>
      <c r="HM956" s="18"/>
      <c r="HN956" s="18"/>
      <c r="HO956" s="18"/>
      <c r="HP956" s="18"/>
      <c r="HQ956" s="18"/>
    </row>
    <row r="957" spans="2:225" ht="14.25"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  <c r="BI957" s="18"/>
      <c r="BJ957" s="18"/>
      <c r="BK957" s="18"/>
      <c r="BL957" s="18"/>
      <c r="BM957" s="18"/>
      <c r="BN957" s="18"/>
      <c r="BO957" s="18"/>
      <c r="BP957" s="18"/>
      <c r="BQ957" s="18"/>
      <c r="BR957" s="18"/>
      <c r="BS957" s="18"/>
      <c r="BT957" s="18"/>
      <c r="BU957" s="18"/>
      <c r="BV957" s="18"/>
      <c r="BW957" s="18"/>
      <c r="BX957" s="18"/>
      <c r="BY957" s="18"/>
      <c r="BZ957" s="18"/>
      <c r="CA957" s="18"/>
      <c r="CB957" s="18"/>
      <c r="CC957" s="18"/>
      <c r="CD957" s="18"/>
      <c r="CE957" s="18"/>
      <c r="CF957" s="18"/>
      <c r="CG957" s="18"/>
      <c r="CH957" s="18"/>
      <c r="CI957" s="18"/>
      <c r="CJ957" s="18"/>
      <c r="CK957" s="18"/>
      <c r="CL957" s="18"/>
      <c r="CM957" s="18"/>
      <c r="CN957" s="18"/>
      <c r="CO957" s="18"/>
      <c r="CP957" s="18"/>
      <c r="CQ957" s="18"/>
      <c r="CR957" s="18"/>
      <c r="CS957" s="18"/>
      <c r="CT957" s="18"/>
      <c r="CU957" s="18"/>
      <c r="CV957" s="18"/>
      <c r="CW957" s="18"/>
      <c r="CX957" s="18"/>
      <c r="CY957" s="18"/>
      <c r="CZ957" s="18"/>
      <c r="DA957" s="18"/>
      <c r="DB957" s="18"/>
      <c r="DC957" s="18"/>
      <c r="DD957" s="18"/>
      <c r="DE957" s="18"/>
      <c r="DF957" s="18"/>
      <c r="DG957" s="18"/>
      <c r="DH957" s="18"/>
      <c r="DI957" s="18"/>
      <c r="DJ957" s="18"/>
      <c r="DK957" s="18"/>
      <c r="DL957" s="18"/>
      <c r="DM957" s="18"/>
      <c r="DN957" s="18"/>
      <c r="DO957" s="18"/>
      <c r="DP957" s="18"/>
      <c r="DQ957" s="18"/>
      <c r="DR957" s="18"/>
      <c r="DS957" s="18"/>
      <c r="DT957" s="18"/>
      <c r="DU957" s="18"/>
      <c r="DV957" s="18"/>
      <c r="DW957" s="18"/>
      <c r="DX957" s="18"/>
      <c r="DY957" s="18"/>
      <c r="DZ957" s="18"/>
      <c r="EA957" s="18"/>
      <c r="EB957" s="18"/>
      <c r="EC957" s="18"/>
      <c r="ED957" s="18"/>
      <c r="EE957" s="18"/>
      <c r="EF957" s="18"/>
      <c r="EG957" s="18"/>
      <c r="EH957" s="18"/>
      <c r="EI957" s="18"/>
      <c r="EJ957" s="18"/>
      <c r="EK957" s="18"/>
      <c r="EL957" s="18"/>
      <c r="EM957" s="18"/>
      <c r="EN957" s="18"/>
      <c r="EO957" s="18"/>
      <c r="EP957" s="18"/>
      <c r="EQ957" s="18"/>
      <c r="ER957" s="18"/>
      <c r="ES957" s="18"/>
      <c r="ET957" s="18"/>
      <c r="EU957" s="18"/>
      <c r="EV957" s="18"/>
      <c r="EW957" s="18"/>
      <c r="EX957" s="18"/>
      <c r="EY957" s="18"/>
      <c r="EZ957" s="18"/>
      <c r="FA957" s="18"/>
      <c r="FB957" s="18"/>
      <c r="FC957" s="18"/>
      <c r="FD957" s="18"/>
      <c r="FE957" s="18"/>
      <c r="FF957" s="18"/>
      <c r="FG957" s="18"/>
      <c r="FH957" s="18"/>
      <c r="FI957" s="18"/>
      <c r="FJ957" s="18"/>
      <c r="FK957" s="18"/>
      <c r="FL957" s="18"/>
      <c r="FM957" s="18"/>
      <c r="FN957" s="18"/>
      <c r="FO957" s="18"/>
      <c r="FP957" s="18"/>
      <c r="FQ957" s="18"/>
      <c r="FR957" s="18"/>
      <c r="FS957" s="18"/>
      <c r="FT957" s="18"/>
      <c r="FU957" s="18"/>
      <c r="FV957" s="18"/>
      <c r="FW957" s="18"/>
      <c r="FX957" s="18"/>
      <c r="FY957" s="18"/>
      <c r="FZ957" s="18"/>
      <c r="GA957" s="18"/>
      <c r="GB957" s="18"/>
      <c r="GC957" s="18"/>
      <c r="GD957" s="18"/>
      <c r="GE957" s="18"/>
      <c r="GF957" s="18"/>
      <c r="GG957" s="18"/>
      <c r="GH957" s="18"/>
      <c r="GI957" s="18"/>
      <c r="GJ957" s="18"/>
      <c r="GK957" s="18"/>
      <c r="GL957" s="18"/>
      <c r="GM957" s="18"/>
      <c r="GN957" s="18"/>
      <c r="GO957" s="18"/>
      <c r="GP957" s="18"/>
      <c r="GQ957" s="18"/>
      <c r="GR957" s="18"/>
      <c r="GS957" s="18"/>
      <c r="GT957" s="18"/>
      <c r="GU957" s="18"/>
      <c r="GV957" s="18"/>
      <c r="GW957" s="18"/>
      <c r="GX957" s="18"/>
      <c r="GY957" s="18"/>
      <c r="GZ957" s="18"/>
      <c r="HA957" s="18"/>
      <c r="HB957" s="18"/>
      <c r="HC957" s="18"/>
      <c r="HD957" s="18"/>
      <c r="HE957" s="18"/>
      <c r="HF957" s="18"/>
      <c r="HG957" s="18"/>
      <c r="HH957" s="18"/>
      <c r="HI957" s="18"/>
      <c r="HJ957" s="18"/>
      <c r="HK957" s="18"/>
      <c r="HL957" s="18"/>
      <c r="HM957" s="18"/>
      <c r="HN957" s="18"/>
      <c r="HO957" s="18"/>
      <c r="HP957" s="18"/>
      <c r="HQ957" s="18"/>
    </row>
    <row r="958" spans="2:225" ht="14.25"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  <c r="BF958" s="18"/>
      <c r="BG958" s="18"/>
      <c r="BH958" s="18"/>
      <c r="BI958" s="18"/>
      <c r="BJ958" s="18"/>
      <c r="BK958" s="18"/>
      <c r="BL958" s="18"/>
      <c r="BM958" s="18"/>
      <c r="BN958" s="18"/>
      <c r="BO958" s="18"/>
      <c r="BP958" s="18"/>
      <c r="BQ958" s="18"/>
      <c r="BR958" s="18"/>
      <c r="BS958" s="18"/>
      <c r="BT958" s="18"/>
      <c r="BU958" s="18"/>
      <c r="BV958" s="18"/>
      <c r="BW958" s="18"/>
      <c r="BX958" s="18"/>
      <c r="BY958" s="18"/>
      <c r="BZ958" s="18"/>
      <c r="CA958" s="18"/>
      <c r="CB958" s="18"/>
      <c r="CC958" s="18"/>
      <c r="CD958" s="18"/>
      <c r="CE958" s="18"/>
      <c r="CF958" s="18"/>
      <c r="CG958" s="18"/>
      <c r="CH958" s="18"/>
      <c r="CI958" s="18"/>
      <c r="CJ958" s="18"/>
      <c r="CK958" s="18"/>
      <c r="CL958" s="18"/>
      <c r="CM958" s="18"/>
      <c r="CN958" s="18"/>
      <c r="CO958" s="18"/>
      <c r="CP958" s="18"/>
      <c r="CQ958" s="18"/>
      <c r="CR958" s="18"/>
      <c r="CS958" s="18"/>
      <c r="CT958" s="18"/>
      <c r="CU958" s="18"/>
      <c r="CV958" s="18"/>
      <c r="CW958" s="18"/>
      <c r="CX958" s="18"/>
      <c r="CY958" s="18"/>
      <c r="CZ958" s="18"/>
      <c r="DA958" s="18"/>
      <c r="DB958" s="18"/>
      <c r="DC958" s="18"/>
      <c r="DD958" s="18"/>
      <c r="DE958" s="18"/>
      <c r="DF958" s="18"/>
      <c r="DG958" s="18"/>
      <c r="DH958" s="18"/>
      <c r="DI958" s="18"/>
      <c r="DJ958" s="18"/>
      <c r="DK958" s="18"/>
      <c r="DL958" s="18"/>
      <c r="DM958" s="18"/>
      <c r="DN958" s="18"/>
      <c r="DO958" s="18"/>
      <c r="DP958" s="18"/>
      <c r="DQ958" s="18"/>
      <c r="DR958" s="18"/>
      <c r="DS958" s="18"/>
      <c r="DT958" s="18"/>
      <c r="DU958" s="18"/>
      <c r="DV958" s="18"/>
      <c r="DW958" s="18"/>
      <c r="DX958" s="18"/>
      <c r="DY958" s="18"/>
      <c r="DZ958" s="18"/>
      <c r="EA958" s="18"/>
      <c r="EB958" s="18"/>
      <c r="EC958" s="18"/>
      <c r="ED958" s="18"/>
      <c r="EE958" s="18"/>
      <c r="EF958" s="18"/>
      <c r="EG958" s="18"/>
      <c r="EH958" s="18"/>
      <c r="EI958" s="18"/>
      <c r="EJ958" s="18"/>
      <c r="EK958" s="18"/>
      <c r="EL958" s="18"/>
      <c r="EM958" s="18"/>
      <c r="EN958" s="18"/>
      <c r="EO958" s="18"/>
      <c r="EP958" s="18"/>
      <c r="EQ958" s="18"/>
      <c r="ER958" s="18"/>
      <c r="ES958" s="18"/>
      <c r="ET958" s="18"/>
      <c r="EU958" s="18"/>
      <c r="EV958" s="18"/>
      <c r="EW958" s="18"/>
      <c r="EX958" s="18"/>
      <c r="EY958" s="18"/>
      <c r="EZ958" s="18"/>
      <c r="FA958" s="18"/>
      <c r="FB958" s="18"/>
      <c r="FC958" s="18"/>
      <c r="FD958" s="18"/>
      <c r="FE958" s="18"/>
      <c r="FF958" s="18"/>
      <c r="FG958" s="18"/>
      <c r="FH958" s="18"/>
      <c r="FI958" s="18"/>
      <c r="FJ958" s="18"/>
      <c r="FK958" s="18"/>
      <c r="FL958" s="18"/>
      <c r="FM958" s="18"/>
      <c r="FN958" s="18"/>
      <c r="FO958" s="18"/>
      <c r="FP958" s="18"/>
      <c r="FQ958" s="18"/>
      <c r="FR958" s="18"/>
      <c r="FS958" s="18"/>
      <c r="FT958" s="18"/>
      <c r="FU958" s="18"/>
      <c r="FV958" s="18"/>
      <c r="FW958" s="18"/>
      <c r="FX958" s="18"/>
      <c r="FY958" s="18"/>
      <c r="FZ958" s="18"/>
      <c r="GA958" s="18"/>
      <c r="GB958" s="18"/>
      <c r="GC958" s="18"/>
      <c r="GD958" s="18"/>
      <c r="GE958" s="18"/>
      <c r="GF958" s="18"/>
      <c r="GG958" s="18"/>
      <c r="GH958" s="18"/>
      <c r="GI958" s="18"/>
      <c r="GJ958" s="18"/>
      <c r="GK958" s="18"/>
      <c r="GL958" s="18"/>
      <c r="GM958" s="18"/>
      <c r="GN958" s="18"/>
      <c r="GO958" s="18"/>
      <c r="GP958" s="18"/>
      <c r="GQ958" s="18"/>
      <c r="GR958" s="18"/>
      <c r="GS958" s="18"/>
      <c r="GT958" s="18"/>
      <c r="GU958" s="18"/>
      <c r="GV958" s="18"/>
      <c r="GW958" s="18"/>
      <c r="GX958" s="18"/>
      <c r="GY958" s="18"/>
      <c r="GZ958" s="18"/>
      <c r="HA958" s="18"/>
      <c r="HB958" s="18"/>
      <c r="HC958" s="18"/>
      <c r="HD958" s="18"/>
      <c r="HE958" s="18"/>
      <c r="HF958" s="18"/>
      <c r="HG958" s="18"/>
      <c r="HH958" s="18"/>
      <c r="HI958" s="18"/>
      <c r="HJ958" s="18"/>
      <c r="HK958" s="18"/>
      <c r="HL958" s="18"/>
      <c r="HM958" s="18"/>
      <c r="HN958" s="18"/>
      <c r="HO958" s="18"/>
      <c r="HP958" s="18"/>
      <c r="HQ958" s="18"/>
    </row>
    <row r="959" spans="2:225" ht="14.25"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  <c r="BG959" s="18"/>
      <c r="BH959" s="18"/>
      <c r="BI959" s="18"/>
      <c r="BJ959" s="18"/>
      <c r="BK959" s="18"/>
      <c r="BL959" s="18"/>
      <c r="BM959" s="18"/>
      <c r="BN959" s="18"/>
      <c r="BO959" s="18"/>
      <c r="BP959" s="18"/>
      <c r="BQ959" s="18"/>
      <c r="BR959" s="18"/>
      <c r="BS959" s="18"/>
      <c r="BT959" s="18"/>
      <c r="BU959" s="18"/>
      <c r="BV959" s="18"/>
      <c r="BW959" s="18"/>
      <c r="BX959" s="18"/>
      <c r="BY959" s="18"/>
      <c r="BZ959" s="18"/>
      <c r="CA959" s="18"/>
      <c r="CB959" s="18"/>
      <c r="CC959" s="18"/>
      <c r="CD959" s="18"/>
      <c r="CE959" s="18"/>
      <c r="CF959" s="18"/>
      <c r="CG959" s="18"/>
      <c r="CH959" s="18"/>
      <c r="CI959" s="18"/>
      <c r="CJ959" s="18"/>
      <c r="CK959" s="18"/>
      <c r="CL959" s="18"/>
      <c r="CM959" s="18"/>
      <c r="CN959" s="18"/>
      <c r="CO959" s="18"/>
      <c r="CP959" s="18"/>
      <c r="CQ959" s="18"/>
      <c r="CR959" s="18"/>
      <c r="CS959" s="18"/>
      <c r="CT959" s="18"/>
      <c r="CU959" s="18"/>
      <c r="CV959" s="18"/>
      <c r="CW959" s="18"/>
      <c r="CX959" s="18"/>
      <c r="CY959" s="18"/>
      <c r="CZ959" s="18"/>
      <c r="DA959" s="18"/>
      <c r="DB959" s="18"/>
      <c r="DC959" s="18"/>
      <c r="DD959" s="18"/>
      <c r="DE959" s="18"/>
      <c r="DF959" s="18"/>
      <c r="DG959" s="18"/>
      <c r="DH959" s="18"/>
      <c r="DI959" s="18"/>
      <c r="DJ959" s="18"/>
      <c r="DK959" s="18"/>
      <c r="DL959" s="18"/>
      <c r="DM959" s="18"/>
      <c r="DN959" s="18"/>
      <c r="DO959" s="18"/>
      <c r="DP959" s="18"/>
      <c r="DQ959" s="18"/>
      <c r="DR959" s="18"/>
      <c r="DS959" s="18"/>
      <c r="DT959" s="18"/>
      <c r="DU959" s="18"/>
      <c r="DV959" s="18"/>
      <c r="DW959" s="18"/>
      <c r="DX959" s="18"/>
      <c r="DY959" s="18"/>
      <c r="DZ959" s="18"/>
      <c r="EA959" s="18"/>
      <c r="EB959" s="18"/>
      <c r="EC959" s="18"/>
      <c r="ED959" s="18"/>
      <c r="EE959" s="18"/>
      <c r="EF959" s="18"/>
      <c r="EG959" s="18"/>
      <c r="EH959" s="18"/>
      <c r="EI959" s="18"/>
      <c r="EJ959" s="18"/>
      <c r="EK959" s="18"/>
      <c r="EL959" s="18"/>
      <c r="EM959" s="18"/>
      <c r="EN959" s="18"/>
      <c r="EO959" s="18"/>
      <c r="EP959" s="18"/>
      <c r="EQ959" s="18"/>
      <c r="ER959" s="18"/>
      <c r="ES959" s="18"/>
      <c r="ET959" s="18"/>
      <c r="EU959" s="18"/>
      <c r="EV959" s="18"/>
      <c r="EW959" s="18"/>
      <c r="EX959" s="18"/>
      <c r="EY959" s="18"/>
      <c r="EZ959" s="18"/>
      <c r="FA959" s="18"/>
      <c r="FB959" s="18"/>
      <c r="FC959" s="18"/>
      <c r="FD959" s="18"/>
      <c r="FE959" s="18"/>
      <c r="FF959" s="18"/>
      <c r="FG959" s="18"/>
      <c r="FH959" s="18"/>
      <c r="FI959" s="18"/>
      <c r="FJ959" s="18"/>
      <c r="FK959" s="18"/>
      <c r="FL959" s="18"/>
      <c r="FM959" s="18"/>
      <c r="FN959" s="18"/>
      <c r="FO959" s="18"/>
      <c r="FP959" s="18"/>
      <c r="FQ959" s="18"/>
      <c r="FR959" s="18"/>
      <c r="FS959" s="18"/>
      <c r="FT959" s="18"/>
      <c r="FU959" s="18"/>
      <c r="FV959" s="18"/>
      <c r="FW959" s="18"/>
      <c r="FX959" s="18"/>
      <c r="FY959" s="18"/>
      <c r="FZ959" s="18"/>
      <c r="GA959" s="18"/>
      <c r="GB959" s="18"/>
      <c r="GC959" s="18"/>
      <c r="GD959" s="18"/>
      <c r="GE959" s="18"/>
      <c r="GF959" s="18"/>
      <c r="GG959" s="18"/>
      <c r="GH959" s="18"/>
      <c r="GI959" s="18"/>
      <c r="GJ959" s="18"/>
      <c r="GK959" s="18"/>
      <c r="GL959" s="18"/>
      <c r="GM959" s="18"/>
      <c r="GN959" s="18"/>
      <c r="GO959" s="18"/>
      <c r="GP959" s="18"/>
      <c r="GQ959" s="18"/>
      <c r="GR959" s="18"/>
      <c r="GS959" s="18"/>
      <c r="GT959" s="18"/>
      <c r="GU959" s="18"/>
      <c r="GV959" s="18"/>
      <c r="GW959" s="18"/>
      <c r="GX959" s="18"/>
      <c r="GY959" s="18"/>
      <c r="GZ959" s="18"/>
      <c r="HA959" s="18"/>
      <c r="HB959" s="18"/>
      <c r="HC959" s="18"/>
      <c r="HD959" s="18"/>
      <c r="HE959" s="18"/>
      <c r="HF959" s="18"/>
      <c r="HG959" s="18"/>
      <c r="HH959" s="18"/>
      <c r="HI959" s="18"/>
      <c r="HJ959" s="18"/>
      <c r="HK959" s="18"/>
      <c r="HL959" s="18"/>
      <c r="HM959" s="18"/>
      <c r="HN959" s="18"/>
      <c r="HO959" s="18"/>
      <c r="HP959" s="18"/>
      <c r="HQ959" s="18"/>
    </row>
    <row r="960" spans="2:225" ht="14.25"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  <c r="BF960" s="18"/>
      <c r="BG960" s="18"/>
      <c r="BH960" s="18"/>
      <c r="BI960" s="18"/>
      <c r="BJ960" s="18"/>
      <c r="BK960" s="18"/>
      <c r="BL960" s="18"/>
      <c r="BM960" s="18"/>
      <c r="BN960" s="18"/>
      <c r="BO960" s="18"/>
      <c r="BP960" s="18"/>
      <c r="BQ960" s="18"/>
      <c r="BR960" s="18"/>
      <c r="BS960" s="18"/>
      <c r="BT960" s="18"/>
      <c r="BU960" s="18"/>
      <c r="BV960" s="18"/>
      <c r="BW960" s="18"/>
      <c r="BX960" s="18"/>
      <c r="BY960" s="18"/>
      <c r="BZ960" s="18"/>
      <c r="CA960" s="18"/>
      <c r="CB960" s="18"/>
      <c r="CC960" s="18"/>
      <c r="CD960" s="18"/>
      <c r="CE960" s="18"/>
      <c r="CF960" s="18"/>
      <c r="CG960" s="18"/>
      <c r="CH960" s="18"/>
      <c r="CI960" s="18"/>
      <c r="CJ960" s="18"/>
      <c r="CK960" s="18"/>
      <c r="CL960" s="18"/>
      <c r="CM960" s="18"/>
      <c r="CN960" s="18"/>
      <c r="CO960" s="18"/>
      <c r="CP960" s="18"/>
      <c r="CQ960" s="18"/>
      <c r="CR960" s="18"/>
      <c r="CS960" s="18"/>
      <c r="CT960" s="18"/>
      <c r="CU960" s="18"/>
      <c r="CV960" s="18"/>
      <c r="CW960" s="18"/>
      <c r="CX960" s="18"/>
      <c r="CY960" s="18"/>
      <c r="CZ960" s="18"/>
      <c r="DA960" s="18"/>
      <c r="DB960" s="18"/>
      <c r="DC960" s="18"/>
      <c r="DD960" s="18"/>
      <c r="DE960" s="18"/>
      <c r="DF960" s="18"/>
      <c r="DG960" s="18"/>
      <c r="DH960" s="18"/>
      <c r="DI960" s="18"/>
      <c r="DJ960" s="18"/>
      <c r="DK960" s="18"/>
      <c r="DL960" s="18"/>
      <c r="DM960" s="18"/>
      <c r="DN960" s="18"/>
      <c r="DO960" s="18"/>
      <c r="DP960" s="18"/>
      <c r="DQ960" s="18"/>
      <c r="DR960" s="18"/>
      <c r="DS960" s="18"/>
      <c r="DT960" s="18"/>
      <c r="DU960" s="18"/>
      <c r="DV960" s="18"/>
      <c r="DW960" s="18"/>
      <c r="DX960" s="18"/>
      <c r="DY960" s="18"/>
      <c r="DZ960" s="18"/>
      <c r="EA960" s="18"/>
      <c r="EB960" s="18"/>
      <c r="EC960" s="18"/>
      <c r="ED960" s="18"/>
      <c r="EE960" s="18"/>
      <c r="EF960" s="18"/>
      <c r="EG960" s="18"/>
      <c r="EH960" s="18"/>
      <c r="EI960" s="18"/>
      <c r="EJ960" s="18"/>
      <c r="EK960" s="18"/>
      <c r="EL960" s="18"/>
      <c r="EM960" s="18"/>
      <c r="EN960" s="18"/>
      <c r="EO960" s="18"/>
      <c r="EP960" s="18"/>
      <c r="EQ960" s="18"/>
      <c r="ER960" s="18"/>
      <c r="ES960" s="18"/>
      <c r="ET960" s="18"/>
      <c r="EU960" s="18"/>
      <c r="EV960" s="18"/>
      <c r="EW960" s="18"/>
      <c r="EX960" s="18"/>
      <c r="EY960" s="18"/>
      <c r="EZ960" s="18"/>
      <c r="FA960" s="18"/>
      <c r="FB960" s="18"/>
      <c r="FC960" s="18"/>
      <c r="FD960" s="18"/>
      <c r="FE960" s="18"/>
      <c r="FF960" s="18"/>
      <c r="FG960" s="18"/>
      <c r="FH960" s="18"/>
      <c r="FI960" s="18"/>
      <c r="FJ960" s="18"/>
      <c r="FK960" s="18"/>
      <c r="FL960" s="18"/>
      <c r="FM960" s="18"/>
      <c r="FN960" s="18"/>
      <c r="FO960" s="18"/>
      <c r="FP960" s="18"/>
      <c r="FQ960" s="18"/>
      <c r="FR960" s="18"/>
      <c r="FS960" s="18"/>
      <c r="FT960" s="18"/>
      <c r="FU960" s="18"/>
      <c r="FV960" s="18"/>
      <c r="FW960" s="18"/>
      <c r="FX960" s="18"/>
      <c r="FY960" s="18"/>
      <c r="FZ960" s="18"/>
      <c r="GA960" s="18"/>
      <c r="GB960" s="18"/>
      <c r="GC960" s="18"/>
      <c r="GD960" s="18"/>
      <c r="GE960" s="18"/>
      <c r="GF960" s="18"/>
      <c r="GG960" s="18"/>
      <c r="GH960" s="18"/>
      <c r="GI960" s="18"/>
      <c r="GJ960" s="18"/>
      <c r="GK960" s="18"/>
      <c r="GL960" s="18"/>
      <c r="GM960" s="18"/>
      <c r="GN960" s="18"/>
      <c r="GO960" s="18"/>
      <c r="GP960" s="18"/>
      <c r="GQ960" s="18"/>
      <c r="GR960" s="18"/>
      <c r="GS960" s="18"/>
      <c r="GT960" s="18"/>
      <c r="GU960" s="18"/>
      <c r="GV960" s="18"/>
      <c r="GW960" s="18"/>
      <c r="GX960" s="18"/>
      <c r="GY960" s="18"/>
      <c r="GZ960" s="18"/>
      <c r="HA960" s="18"/>
      <c r="HB960" s="18"/>
      <c r="HC960" s="18"/>
      <c r="HD960" s="18"/>
      <c r="HE960" s="18"/>
      <c r="HF960" s="18"/>
      <c r="HG960" s="18"/>
      <c r="HH960" s="18"/>
      <c r="HI960" s="18"/>
      <c r="HJ960" s="18"/>
      <c r="HK960" s="18"/>
      <c r="HL960" s="18"/>
      <c r="HM960" s="18"/>
      <c r="HN960" s="18"/>
      <c r="HO960" s="18"/>
      <c r="HP960" s="18"/>
      <c r="HQ960" s="18"/>
    </row>
    <row r="961" spans="2:225" ht="14.25"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  <c r="BF961" s="18"/>
      <c r="BG961" s="18"/>
      <c r="BH961" s="18"/>
      <c r="BI961" s="18"/>
      <c r="BJ961" s="18"/>
      <c r="BK961" s="18"/>
      <c r="BL961" s="18"/>
      <c r="BM961" s="18"/>
      <c r="BN961" s="18"/>
      <c r="BO961" s="18"/>
      <c r="BP961" s="18"/>
      <c r="BQ961" s="18"/>
      <c r="BR961" s="18"/>
      <c r="BS961" s="18"/>
      <c r="BT961" s="18"/>
      <c r="BU961" s="18"/>
      <c r="BV961" s="18"/>
      <c r="BW961" s="18"/>
      <c r="BX961" s="18"/>
      <c r="BY961" s="18"/>
      <c r="BZ961" s="18"/>
      <c r="CA961" s="18"/>
      <c r="CB961" s="18"/>
      <c r="CC961" s="18"/>
      <c r="CD961" s="18"/>
      <c r="CE961" s="18"/>
      <c r="CF961" s="18"/>
      <c r="CG961" s="18"/>
      <c r="CH961" s="18"/>
      <c r="CI961" s="18"/>
      <c r="CJ961" s="18"/>
      <c r="CK961" s="18"/>
      <c r="CL961" s="18"/>
      <c r="CM961" s="18"/>
      <c r="CN961" s="18"/>
      <c r="CO961" s="18"/>
      <c r="CP961" s="18"/>
      <c r="CQ961" s="18"/>
      <c r="CR961" s="18"/>
      <c r="CS961" s="18"/>
      <c r="CT961" s="18"/>
      <c r="CU961" s="18"/>
      <c r="CV961" s="18"/>
      <c r="CW961" s="18"/>
      <c r="CX961" s="18"/>
      <c r="CY961" s="18"/>
      <c r="CZ961" s="18"/>
      <c r="DA961" s="18"/>
      <c r="DB961" s="18"/>
      <c r="DC961" s="18"/>
      <c r="DD961" s="18"/>
      <c r="DE961" s="18"/>
      <c r="DF961" s="18"/>
      <c r="DG961" s="18"/>
      <c r="DH961" s="18"/>
      <c r="DI961" s="18"/>
      <c r="DJ961" s="18"/>
      <c r="DK961" s="18"/>
      <c r="DL961" s="18"/>
      <c r="DM961" s="18"/>
      <c r="DN961" s="18"/>
      <c r="DO961" s="18"/>
      <c r="DP961" s="18"/>
      <c r="DQ961" s="18"/>
      <c r="DR961" s="18"/>
      <c r="DS961" s="18"/>
      <c r="DT961" s="18"/>
      <c r="DU961" s="18"/>
      <c r="DV961" s="18"/>
      <c r="DW961" s="18"/>
      <c r="DX961" s="18"/>
      <c r="DY961" s="18"/>
      <c r="DZ961" s="18"/>
      <c r="EA961" s="18"/>
      <c r="EB961" s="18"/>
      <c r="EC961" s="18"/>
      <c r="ED961" s="18"/>
      <c r="EE961" s="18"/>
      <c r="EF961" s="18"/>
      <c r="EG961" s="18"/>
      <c r="EH961" s="18"/>
      <c r="EI961" s="18"/>
      <c r="EJ961" s="18"/>
      <c r="EK961" s="18"/>
      <c r="EL961" s="18"/>
      <c r="EM961" s="18"/>
      <c r="EN961" s="18"/>
      <c r="EO961" s="18"/>
      <c r="EP961" s="18"/>
      <c r="EQ961" s="18"/>
      <c r="ER961" s="18"/>
      <c r="ES961" s="18"/>
      <c r="ET961" s="18"/>
      <c r="EU961" s="18"/>
      <c r="EV961" s="18"/>
      <c r="EW961" s="18"/>
      <c r="EX961" s="18"/>
      <c r="EY961" s="18"/>
      <c r="EZ961" s="18"/>
      <c r="FA961" s="18"/>
      <c r="FB961" s="18"/>
      <c r="FC961" s="18"/>
      <c r="FD961" s="18"/>
      <c r="FE961" s="18"/>
      <c r="FF961" s="18"/>
      <c r="FG961" s="18"/>
      <c r="FH961" s="18"/>
      <c r="FI961" s="18"/>
      <c r="FJ961" s="18"/>
      <c r="FK961" s="18"/>
      <c r="FL961" s="18"/>
      <c r="FM961" s="18"/>
      <c r="FN961" s="18"/>
      <c r="FO961" s="18"/>
      <c r="FP961" s="18"/>
      <c r="FQ961" s="18"/>
      <c r="FR961" s="18"/>
      <c r="FS961" s="18"/>
      <c r="FT961" s="18"/>
      <c r="FU961" s="18"/>
      <c r="FV961" s="18"/>
      <c r="FW961" s="18"/>
      <c r="FX961" s="18"/>
      <c r="FY961" s="18"/>
      <c r="FZ961" s="18"/>
      <c r="GA961" s="18"/>
      <c r="GB961" s="18"/>
      <c r="GC961" s="18"/>
      <c r="GD961" s="18"/>
      <c r="GE961" s="18"/>
      <c r="GF961" s="18"/>
      <c r="GG961" s="18"/>
      <c r="GH961" s="18"/>
      <c r="GI961" s="18"/>
      <c r="GJ961" s="18"/>
      <c r="GK961" s="18"/>
      <c r="GL961" s="18"/>
      <c r="GM961" s="18"/>
      <c r="GN961" s="18"/>
      <c r="GO961" s="18"/>
      <c r="GP961" s="18"/>
      <c r="GQ961" s="18"/>
      <c r="GR961" s="18"/>
      <c r="GS961" s="18"/>
      <c r="GT961" s="18"/>
      <c r="GU961" s="18"/>
      <c r="GV961" s="18"/>
      <c r="GW961" s="18"/>
      <c r="GX961" s="18"/>
      <c r="GY961" s="18"/>
      <c r="GZ961" s="18"/>
      <c r="HA961" s="18"/>
      <c r="HB961" s="18"/>
      <c r="HC961" s="18"/>
      <c r="HD961" s="18"/>
      <c r="HE961" s="18"/>
      <c r="HF961" s="18"/>
      <c r="HG961" s="18"/>
      <c r="HH961" s="18"/>
      <c r="HI961" s="18"/>
      <c r="HJ961" s="18"/>
      <c r="HK961" s="18"/>
      <c r="HL961" s="18"/>
      <c r="HM961" s="18"/>
      <c r="HN961" s="18"/>
      <c r="HO961" s="18"/>
      <c r="HP961" s="18"/>
      <c r="HQ961" s="18"/>
    </row>
    <row r="962" spans="2:225" ht="14.25"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  <c r="BF962" s="18"/>
      <c r="BG962" s="18"/>
      <c r="BH962" s="18"/>
      <c r="BI962" s="18"/>
      <c r="BJ962" s="18"/>
      <c r="BK962" s="18"/>
      <c r="BL962" s="18"/>
      <c r="BM962" s="18"/>
      <c r="BN962" s="18"/>
      <c r="BO962" s="18"/>
      <c r="BP962" s="18"/>
      <c r="BQ962" s="18"/>
      <c r="BR962" s="18"/>
      <c r="BS962" s="18"/>
      <c r="BT962" s="18"/>
      <c r="BU962" s="18"/>
      <c r="BV962" s="18"/>
      <c r="BW962" s="18"/>
      <c r="BX962" s="18"/>
      <c r="BY962" s="18"/>
      <c r="BZ962" s="18"/>
      <c r="CA962" s="18"/>
      <c r="CB962" s="18"/>
      <c r="CC962" s="18"/>
      <c r="CD962" s="18"/>
      <c r="CE962" s="18"/>
      <c r="CF962" s="18"/>
      <c r="CG962" s="18"/>
      <c r="CH962" s="18"/>
      <c r="CI962" s="18"/>
      <c r="CJ962" s="18"/>
      <c r="CK962" s="18"/>
      <c r="CL962" s="18"/>
      <c r="CM962" s="18"/>
      <c r="CN962" s="18"/>
      <c r="CO962" s="18"/>
      <c r="CP962" s="18"/>
      <c r="CQ962" s="18"/>
      <c r="CR962" s="18"/>
      <c r="CS962" s="18"/>
      <c r="CT962" s="18"/>
      <c r="CU962" s="18"/>
      <c r="CV962" s="18"/>
      <c r="CW962" s="18"/>
      <c r="CX962" s="18"/>
      <c r="CY962" s="18"/>
      <c r="CZ962" s="18"/>
      <c r="DA962" s="18"/>
      <c r="DB962" s="18"/>
      <c r="DC962" s="18"/>
      <c r="DD962" s="18"/>
      <c r="DE962" s="18"/>
      <c r="DF962" s="18"/>
      <c r="DG962" s="18"/>
      <c r="DH962" s="18"/>
      <c r="DI962" s="18"/>
      <c r="DJ962" s="18"/>
      <c r="DK962" s="18"/>
      <c r="DL962" s="18"/>
      <c r="DM962" s="18"/>
      <c r="DN962" s="18"/>
      <c r="DO962" s="18"/>
      <c r="DP962" s="18"/>
      <c r="DQ962" s="18"/>
      <c r="DR962" s="18"/>
      <c r="DS962" s="18"/>
      <c r="DT962" s="18"/>
      <c r="DU962" s="18"/>
      <c r="DV962" s="18"/>
      <c r="DW962" s="18"/>
      <c r="DX962" s="18"/>
      <c r="DY962" s="18"/>
      <c r="DZ962" s="18"/>
      <c r="EA962" s="18"/>
      <c r="EB962" s="18"/>
      <c r="EC962" s="18"/>
      <c r="ED962" s="18"/>
      <c r="EE962" s="18"/>
      <c r="EF962" s="18"/>
      <c r="EG962" s="18"/>
      <c r="EH962" s="18"/>
      <c r="EI962" s="18"/>
      <c r="EJ962" s="18"/>
      <c r="EK962" s="18"/>
      <c r="EL962" s="18"/>
      <c r="EM962" s="18"/>
      <c r="EN962" s="18"/>
      <c r="EO962" s="18"/>
      <c r="EP962" s="18"/>
      <c r="EQ962" s="18"/>
      <c r="ER962" s="18"/>
      <c r="ES962" s="18"/>
      <c r="ET962" s="18"/>
      <c r="EU962" s="18"/>
      <c r="EV962" s="18"/>
      <c r="EW962" s="18"/>
      <c r="EX962" s="18"/>
      <c r="EY962" s="18"/>
      <c r="EZ962" s="18"/>
      <c r="FA962" s="18"/>
      <c r="FB962" s="18"/>
      <c r="FC962" s="18"/>
      <c r="FD962" s="18"/>
      <c r="FE962" s="18"/>
      <c r="FF962" s="18"/>
      <c r="FG962" s="18"/>
      <c r="FH962" s="18"/>
      <c r="FI962" s="18"/>
      <c r="FJ962" s="18"/>
      <c r="FK962" s="18"/>
      <c r="FL962" s="18"/>
      <c r="FM962" s="18"/>
      <c r="FN962" s="18"/>
      <c r="FO962" s="18"/>
      <c r="FP962" s="18"/>
      <c r="FQ962" s="18"/>
      <c r="FR962" s="18"/>
      <c r="FS962" s="18"/>
      <c r="FT962" s="18"/>
      <c r="FU962" s="18"/>
      <c r="FV962" s="18"/>
      <c r="FW962" s="18"/>
      <c r="FX962" s="18"/>
      <c r="FY962" s="18"/>
      <c r="FZ962" s="18"/>
      <c r="GA962" s="18"/>
      <c r="GB962" s="18"/>
      <c r="GC962" s="18"/>
      <c r="GD962" s="18"/>
      <c r="GE962" s="18"/>
      <c r="GF962" s="18"/>
      <c r="GG962" s="18"/>
      <c r="GH962" s="18"/>
      <c r="GI962" s="18"/>
      <c r="GJ962" s="18"/>
      <c r="GK962" s="18"/>
      <c r="GL962" s="18"/>
      <c r="GM962" s="18"/>
      <c r="GN962" s="18"/>
      <c r="GO962" s="18"/>
      <c r="GP962" s="18"/>
      <c r="GQ962" s="18"/>
      <c r="GR962" s="18"/>
      <c r="GS962" s="18"/>
      <c r="GT962" s="18"/>
      <c r="GU962" s="18"/>
      <c r="GV962" s="18"/>
      <c r="GW962" s="18"/>
      <c r="GX962" s="18"/>
      <c r="GY962" s="18"/>
      <c r="GZ962" s="18"/>
      <c r="HA962" s="18"/>
      <c r="HB962" s="18"/>
      <c r="HC962" s="18"/>
      <c r="HD962" s="18"/>
      <c r="HE962" s="18"/>
      <c r="HF962" s="18"/>
      <c r="HG962" s="18"/>
      <c r="HH962" s="18"/>
      <c r="HI962" s="18"/>
      <c r="HJ962" s="18"/>
      <c r="HK962" s="18"/>
      <c r="HL962" s="18"/>
      <c r="HM962" s="18"/>
      <c r="HN962" s="18"/>
      <c r="HO962" s="18"/>
      <c r="HP962" s="18"/>
      <c r="HQ962" s="18"/>
    </row>
    <row r="963" spans="2:225" ht="14.25"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  <c r="BF963" s="18"/>
      <c r="BG963" s="18"/>
      <c r="BH963" s="18"/>
      <c r="BI963" s="18"/>
      <c r="BJ963" s="18"/>
      <c r="BK963" s="18"/>
      <c r="BL963" s="18"/>
      <c r="BM963" s="18"/>
      <c r="BN963" s="18"/>
      <c r="BO963" s="18"/>
      <c r="BP963" s="18"/>
      <c r="BQ963" s="18"/>
      <c r="BR963" s="18"/>
      <c r="BS963" s="18"/>
      <c r="BT963" s="18"/>
      <c r="BU963" s="18"/>
      <c r="BV963" s="18"/>
      <c r="BW963" s="18"/>
      <c r="BX963" s="18"/>
      <c r="BY963" s="18"/>
      <c r="BZ963" s="18"/>
      <c r="CA963" s="18"/>
      <c r="CB963" s="18"/>
      <c r="CC963" s="18"/>
      <c r="CD963" s="18"/>
      <c r="CE963" s="18"/>
      <c r="CF963" s="18"/>
      <c r="CG963" s="18"/>
      <c r="CH963" s="18"/>
      <c r="CI963" s="18"/>
      <c r="CJ963" s="18"/>
      <c r="CK963" s="18"/>
      <c r="CL963" s="18"/>
      <c r="CM963" s="18"/>
      <c r="CN963" s="18"/>
      <c r="CO963" s="18"/>
      <c r="CP963" s="18"/>
      <c r="CQ963" s="18"/>
      <c r="CR963" s="18"/>
      <c r="CS963" s="18"/>
      <c r="CT963" s="18"/>
      <c r="CU963" s="18"/>
      <c r="CV963" s="18"/>
      <c r="CW963" s="18"/>
      <c r="CX963" s="18"/>
      <c r="CY963" s="18"/>
      <c r="CZ963" s="18"/>
      <c r="DA963" s="18"/>
      <c r="DB963" s="18"/>
      <c r="DC963" s="18"/>
      <c r="DD963" s="18"/>
      <c r="DE963" s="18"/>
      <c r="DF963" s="18"/>
      <c r="DG963" s="18"/>
      <c r="DH963" s="18"/>
      <c r="DI963" s="18"/>
      <c r="DJ963" s="18"/>
      <c r="DK963" s="18"/>
      <c r="DL963" s="18"/>
      <c r="DM963" s="18"/>
      <c r="DN963" s="18"/>
      <c r="DO963" s="18"/>
      <c r="DP963" s="18"/>
      <c r="DQ963" s="18"/>
      <c r="DR963" s="18"/>
      <c r="DS963" s="18"/>
      <c r="DT963" s="18"/>
      <c r="DU963" s="18"/>
      <c r="DV963" s="18"/>
      <c r="DW963" s="18"/>
      <c r="DX963" s="18"/>
      <c r="DY963" s="18"/>
      <c r="DZ963" s="18"/>
      <c r="EA963" s="18"/>
      <c r="EB963" s="18"/>
      <c r="EC963" s="18"/>
      <c r="ED963" s="18"/>
      <c r="EE963" s="18"/>
      <c r="EF963" s="18"/>
      <c r="EG963" s="18"/>
      <c r="EH963" s="18"/>
      <c r="EI963" s="18"/>
      <c r="EJ963" s="18"/>
      <c r="EK963" s="18"/>
      <c r="EL963" s="18"/>
      <c r="EM963" s="18"/>
      <c r="EN963" s="18"/>
      <c r="EO963" s="18"/>
      <c r="EP963" s="18"/>
      <c r="EQ963" s="18"/>
      <c r="ER963" s="18"/>
      <c r="ES963" s="18"/>
      <c r="ET963" s="18"/>
      <c r="EU963" s="18"/>
      <c r="EV963" s="18"/>
      <c r="EW963" s="18"/>
      <c r="EX963" s="18"/>
      <c r="EY963" s="18"/>
      <c r="EZ963" s="18"/>
      <c r="FA963" s="18"/>
      <c r="FB963" s="18"/>
      <c r="FC963" s="18"/>
      <c r="FD963" s="18"/>
      <c r="FE963" s="18"/>
      <c r="FF963" s="18"/>
      <c r="FG963" s="18"/>
      <c r="FH963" s="18"/>
      <c r="FI963" s="18"/>
      <c r="FJ963" s="18"/>
      <c r="FK963" s="18"/>
      <c r="FL963" s="18"/>
      <c r="FM963" s="18"/>
      <c r="FN963" s="18"/>
      <c r="FO963" s="18"/>
      <c r="FP963" s="18"/>
      <c r="FQ963" s="18"/>
      <c r="FR963" s="18"/>
      <c r="FS963" s="18"/>
      <c r="FT963" s="18"/>
      <c r="FU963" s="18"/>
      <c r="FV963" s="18"/>
      <c r="FW963" s="18"/>
      <c r="FX963" s="18"/>
      <c r="FY963" s="18"/>
      <c r="FZ963" s="18"/>
      <c r="GA963" s="18"/>
      <c r="GB963" s="18"/>
      <c r="GC963" s="18"/>
      <c r="GD963" s="18"/>
      <c r="GE963" s="18"/>
      <c r="GF963" s="18"/>
      <c r="GG963" s="18"/>
      <c r="GH963" s="18"/>
      <c r="GI963" s="18"/>
      <c r="GJ963" s="18"/>
      <c r="GK963" s="18"/>
      <c r="GL963" s="18"/>
      <c r="GM963" s="18"/>
      <c r="GN963" s="18"/>
      <c r="GO963" s="18"/>
      <c r="GP963" s="18"/>
      <c r="GQ963" s="18"/>
      <c r="GR963" s="18"/>
      <c r="GS963" s="18"/>
      <c r="GT963" s="18"/>
      <c r="GU963" s="18"/>
      <c r="GV963" s="18"/>
      <c r="GW963" s="18"/>
      <c r="GX963" s="18"/>
      <c r="GY963" s="18"/>
      <c r="GZ963" s="18"/>
      <c r="HA963" s="18"/>
      <c r="HB963" s="18"/>
      <c r="HC963" s="18"/>
      <c r="HD963" s="18"/>
      <c r="HE963" s="18"/>
      <c r="HF963" s="18"/>
      <c r="HG963" s="18"/>
      <c r="HH963" s="18"/>
      <c r="HI963" s="18"/>
      <c r="HJ963" s="18"/>
      <c r="HK963" s="18"/>
      <c r="HL963" s="18"/>
      <c r="HM963" s="18"/>
      <c r="HN963" s="18"/>
      <c r="HO963" s="18"/>
      <c r="HP963" s="18"/>
      <c r="HQ963" s="18"/>
    </row>
    <row r="964" spans="2:225" ht="14.25"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  <c r="BF964" s="18"/>
      <c r="BG964" s="18"/>
      <c r="BH964" s="18"/>
      <c r="BI964" s="18"/>
      <c r="BJ964" s="18"/>
      <c r="BK964" s="18"/>
      <c r="BL964" s="18"/>
      <c r="BM964" s="18"/>
      <c r="BN964" s="18"/>
      <c r="BO964" s="18"/>
      <c r="BP964" s="18"/>
      <c r="BQ964" s="18"/>
      <c r="BR964" s="18"/>
      <c r="BS964" s="18"/>
      <c r="BT964" s="18"/>
      <c r="BU964" s="18"/>
      <c r="BV964" s="18"/>
      <c r="BW964" s="18"/>
      <c r="BX964" s="18"/>
      <c r="BY964" s="18"/>
      <c r="BZ964" s="18"/>
      <c r="CA964" s="18"/>
      <c r="CB964" s="18"/>
      <c r="CC964" s="18"/>
      <c r="CD964" s="18"/>
      <c r="CE964" s="18"/>
      <c r="CF964" s="18"/>
      <c r="CG964" s="18"/>
      <c r="CH964" s="18"/>
      <c r="CI964" s="18"/>
      <c r="CJ964" s="18"/>
      <c r="CK964" s="18"/>
      <c r="CL964" s="18"/>
      <c r="CM964" s="18"/>
      <c r="CN964" s="18"/>
      <c r="CO964" s="18"/>
      <c r="CP964" s="18"/>
      <c r="CQ964" s="18"/>
      <c r="CR964" s="18"/>
      <c r="CS964" s="18"/>
      <c r="CT964" s="18"/>
      <c r="CU964" s="18"/>
      <c r="CV964" s="18"/>
      <c r="CW964" s="18"/>
      <c r="CX964" s="18"/>
      <c r="CY964" s="18"/>
      <c r="CZ964" s="18"/>
      <c r="DA964" s="18"/>
      <c r="DB964" s="18"/>
      <c r="DC964" s="18"/>
      <c r="DD964" s="18"/>
      <c r="DE964" s="18"/>
      <c r="DF964" s="18"/>
      <c r="DG964" s="18"/>
      <c r="DH964" s="18"/>
      <c r="DI964" s="18"/>
      <c r="DJ964" s="18"/>
      <c r="DK964" s="18"/>
      <c r="DL964" s="18"/>
      <c r="DM964" s="18"/>
      <c r="DN964" s="18"/>
      <c r="DO964" s="18"/>
      <c r="DP964" s="18"/>
      <c r="DQ964" s="18"/>
      <c r="DR964" s="18"/>
      <c r="DS964" s="18"/>
      <c r="DT964" s="18"/>
      <c r="DU964" s="18"/>
      <c r="DV964" s="18"/>
      <c r="DW964" s="18"/>
      <c r="DX964" s="18"/>
      <c r="DY964" s="18"/>
      <c r="DZ964" s="18"/>
      <c r="EA964" s="18"/>
      <c r="EB964" s="18"/>
      <c r="EC964" s="18"/>
      <c r="ED964" s="18"/>
      <c r="EE964" s="18"/>
      <c r="EF964" s="18"/>
      <c r="EG964" s="18"/>
      <c r="EH964" s="18"/>
      <c r="EI964" s="18"/>
      <c r="EJ964" s="18"/>
      <c r="EK964" s="18"/>
      <c r="EL964" s="18"/>
      <c r="EM964" s="18"/>
      <c r="EN964" s="18"/>
      <c r="EO964" s="18"/>
      <c r="EP964" s="18"/>
      <c r="EQ964" s="18"/>
      <c r="ER964" s="18"/>
      <c r="ES964" s="18"/>
      <c r="ET964" s="18"/>
      <c r="EU964" s="18"/>
      <c r="EV964" s="18"/>
      <c r="EW964" s="18"/>
      <c r="EX964" s="18"/>
      <c r="EY964" s="18"/>
      <c r="EZ964" s="18"/>
      <c r="FA964" s="18"/>
      <c r="FB964" s="18"/>
      <c r="FC964" s="18"/>
      <c r="FD964" s="18"/>
      <c r="FE964" s="18"/>
      <c r="FF964" s="18"/>
      <c r="FG964" s="18"/>
      <c r="FH964" s="18"/>
      <c r="FI964" s="18"/>
      <c r="FJ964" s="18"/>
      <c r="FK964" s="18"/>
      <c r="FL964" s="18"/>
      <c r="FM964" s="18"/>
      <c r="FN964" s="18"/>
      <c r="FO964" s="18"/>
      <c r="FP964" s="18"/>
      <c r="FQ964" s="18"/>
      <c r="FR964" s="18"/>
      <c r="FS964" s="18"/>
      <c r="FT964" s="18"/>
      <c r="FU964" s="18"/>
      <c r="FV964" s="18"/>
      <c r="FW964" s="18"/>
      <c r="FX964" s="18"/>
      <c r="FY964" s="18"/>
      <c r="FZ964" s="18"/>
      <c r="GA964" s="18"/>
      <c r="GB964" s="18"/>
      <c r="GC964" s="18"/>
      <c r="GD964" s="18"/>
      <c r="GE964" s="18"/>
      <c r="GF964" s="18"/>
      <c r="GG964" s="18"/>
      <c r="GH964" s="18"/>
      <c r="GI964" s="18"/>
      <c r="GJ964" s="18"/>
      <c r="GK964" s="18"/>
      <c r="GL964" s="18"/>
      <c r="GM964" s="18"/>
      <c r="GN964" s="18"/>
      <c r="GO964" s="18"/>
      <c r="GP964" s="18"/>
      <c r="GQ964" s="18"/>
      <c r="GR964" s="18"/>
      <c r="GS964" s="18"/>
      <c r="GT964" s="18"/>
      <c r="GU964" s="18"/>
      <c r="GV964" s="18"/>
      <c r="GW964" s="18"/>
      <c r="GX964" s="18"/>
      <c r="GY964" s="18"/>
      <c r="GZ964" s="18"/>
      <c r="HA964" s="18"/>
      <c r="HB964" s="18"/>
      <c r="HC964" s="18"/>
      <c r="HD964" s="18"/>
      <c r="HE964" s="18"/>
      <c r="HF964" s="18"/>
      <c r="HG964" s="18"/>
      <c r="HH964" s="18"/>
      <c r="HI964" s="18"/>
      <c r="HJ964" s="18"/>
      <c r="HK964" s="18"/>
      <c r="HL964" s="18"/>
      <c r="HM964" s="18"/>
      <c r="HN964" s="18"/>
      <c r="HO964" s="18"/>
      <c r="HP964" s="18"/>
      <c r="HQ964" s="18"/>
    </row>
    <row r="965" spans="2:225" ht="14.25"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  <c r="BD965" s="18"/>
      <c r="BE965" s="18"/>
      <c r="BF965" s="18"/>
      <c r="BG965" s="18"/>
      <c r="BH965" s="18"/>
      <c r="BI965" s="18"/>
      <c r="BJ965" s="18"/>
      <c r="BK965" s="18"/>
      <c r="BL965" s="18"/>
      <c r="BM965" s="18"/>
      <c r="BN965" s="18"/>
      <c r="BO965" s="18"/>
      <c r="BP965" s="18"/>
      <c r="BQ965" s="18"/>
      <c r="BR965" s="18"/>
      <c r="BS965" s="18"/>
      <c r="BT965" s="18"/>
      <c r="BU965" s="18"/>
      <c r="BV965" s="18"/>
      <c r="BW965" s="18"/>
      <c r="BX965" s="18"/>
      <c r="BY965" s="18"/>
      <c r="BZ965" s="18"/>
      <c r="CA965" s="18"/>
      <c r="CB965" s="18"/>
      <c r="CC965" s="18"/>
      <c r="CD965" s="18"/>
      <c r="CE965" s="18"/>
      <c r="CF965" s="18"/>
      <c r="CG965" s="18"/>
      <c r="CH965" s="18"/>
      <c r="CI965" s="18"/>
      <c r="CJ965" s="18"/>
      <c r="CK965" s="18"/>
      <c r="CL965" s="18"/>
      <c r="CM965" s="18"/>
      <c r="CN965" s="18"/>
      <c r="CO965" s="18"/>
      <c r="CP965" s="18"/>
      <c r="CQ965" s="18"/>
      <c r="CR965" s="18"/>
      <c r="CS965" s="18"/>
      <c r="CT965" s="18"/>
      <c r="CU965" s="18"/>
      <c r="CV965" s="18"/>
      <c r="CW965" s="18"/>
      <c r="CX965" s="18"/>
      <c r="CY965" s="18"/>
      <c r="CZ965" s="18"/>
      <c r="DA965" s="18"/>
      <c r="DB965" s="18"/>
      <c r="DC965" s="18"/>
      <c r="DD965" s="18"/>
      <c r="DE965" s="18"/>
      <c r="DF965" s="18"/>
      <c r="DG965" s="18"/>
      <c r="DH965" s="18"/>
      <c r="DI965" s="18"/>
      <c r="DJ965" s="18"/>
      <c r="DK965" s="18"/>
      <c r="DL965" s="18"/>
      <c r="DM965" s="18"/>
      <c r="DN965" s="18"/>
      <c r="DO965" s="18"/>
      <c r="DP965" s="18"/>
      <c r="DQ965" s="18"/>
      <c r="DR965" s="18"/>
      <c r="DS965" s="18"/>
      <c r="DT965" s="18"/>
      <c r="DU965" s="18"/>
      <c r="DV965" s="18"/>
      <c r="DW965" s="18"/>
      <c r="DX965" s="18"/>
      <c r="DY965" s="18"/>
      <c r="DZ965" s="18"/>
      <c r="EA965" s="18"/>
      <c r="EB965" s="18"/>
      <c r="EC965" s="18"/>
      <c r="ED965" s="18"/>
      <c r="EE965" s="18"/>
      <c r="EF965" s="18"/>
      <c r="EG965" s="18"/>
      <c r="EH965" s="18"/>
      <c r="EI965" s="18"/>
      <c r="EJ965" s="18"/>
      <c r="EK965" s="18"/>
      <c r="EL965" s="18"/>
      <c r="EM965" s="18"/>
      <c r="EN965" s="18"/>
      <c r="EO965" s="18"/>
      <c r="EP965" s="18"/>
      <c r="EQ965" s="18"/>
      <c r="ER965" s="18"/>
      <c r="ES965" s="18"/>
      <c r="ET965" s="18"/>
      <c r="EU965" s="18"/>
      <c r="EV965" s="18"/>
      <c r="EW965" s="18"/>
      <c r="EX965" s="18"/>
      <c r="EY965" s="18"/>
      <c r="EZ965" s="18"/>
      <c r="FA965" s="18"/>
      <c r="FB965" s="18"/>
      <c r="FC965" s="18"/>
      <c r="FD965" s="18"/>
      <c r="FE965" s="18"/>
      <c r="FF965" s="18"/>
      <c r="FG965" s="18"/>
      <c r="FH965" s="18"/>
      <c r="FI965" s="18"/>
      <c r="FJ965" s="18"/>
      <c r="FK965" s="18"/>
      <c r="FL965" s="18"/>
      <c r="FM965" s="18"/>
      <c r="FN965" s="18"/>
      <c r="FO965" s="18"/>
      <c r="FP965" s="18"/>
      <c r="FQ965" s="18"/>
      <c r="FR965" s="18"/>
      <c r="FS965" s="18"/>
      <c r="FT965" s="18"/>
      <c r="FU965" s="18"/>
      <c r="FV965" s="18"/>
      <c r="FW965" s="18"/>
      <c r="FX965" s="18"/>
      <c r="FY965" s="18"/>
      <c r="FZ965" s="18"/>
      <c r="GA965" s="18"/>
      <c r="GB965" s="18"/>
      <c r="GC965" s="18"/>
      <c r="GD965" s="18"/>
      <c r="GE965" s="18"/>
      <c r="GF965" s="18"/>
      <c r="GG965" s="18"/>
      <c r="GH965" s="18"/>
      <c r="GI965" s="18"/>
      <c r="GJ965" s="18"/>
      <c r="GK965" s="18"/>
      <c r="GL965" s="18"/>
      <c r="GM965" s="18"/>
      <c r="GN965" s="18"/>
      <c r="GO965" s="18"/>
      <c r="GP965" s="18"/>
      <c r="GQ965" s="18"/>
      <c r="GR965" s="18"/>
      <c r="GS965" s="18"/>
      <c r="GT965" s="18"/>
      <c r="GU965" s="18"/>
      <c r="GV965" s="18"/>
      <c r="GW965" s="18"/>
      <c r="GX965" s="18"/>
      <c r="GY965" s="18"/>
      <c r="GZ965" s="18"/>
      <c r="HA965" s="18"/>
      <c r="HB965" s="18"/>
      <c r="HC965" s="18"/>
      <c r="HD965" s="18"/>
      <c r="HE965" s="18"/>
      <c r="HF965" s="18"/>
      <c r="HG965" s="18"/>
      <c r="HH965" s="18"/>
      <c r="HI965" s="18"/>
      <c r="HJ965" s="18"/>
      <c r="HK965" s="18"/>
      <c r="HL965" s="18"/>
      <c r="HM965" s="18"/>
      <c r="HN965" s="18"/>
      <c r="HO965" s="18"/>
      <c r="HP965" s="18"/>
      <c r="HQ965" s="18"/>
    </row>
    <row r="966" spans="2:225" ht="14.25"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18"/>
      <c r="BE966" s="18"/>
      <c r="BF966" s="18"/>
      <c r="BG966" s="18"/>
      <c r="BH966" s="18"/>
      <c r="BI966" s="18"/>
      <c r="BJ966" s="18"/>
      <c r="BK966" s="18"/>
      <c r="BL966" s="18"/>
      <c r="BM966" s="18"/>
      <c r="BN966" s="18"/>
      <c r="BO966" s="18"/>
      <c r="BP966" s="18"/>
      <c r="BQ966" s="18"/>
      <c r="BR966" s="18"/>
      <c r="BS966" s="18"/>
      <c r="BT966" s="18"/>
      <c r="BU966" s="18"/>
      <c r="BV966" s="18"/>
      <c r="BW966" s="18"/>
      <c r="BX966" s="18"/>
      <c r="BY966" s="18"/>
      <c r="BZ966" s="18"/>
      <c r="CA966" s="18"/>
      <c r="CB966" s="18"/>
      <c r="CC966" s="18"/>
      <c r="CD966" s="18"/>
      <c r="CE966" s="18"/>
      <c r="CF966" s="18"/>
      <c r="CG966" s="18"/>
      <c r="CH966" s="18"/>
      <c r="CI966" s="18"/>
      <c r="CJ966" s="18"/>
      <c r="CK966" s="18"/>
      <c r="CL966" s="18"/>
      <c r="CM966" s="18"/>
      <c r="CN966" s="18"/>
      <c r="CO966" s="18"/>
      <c r="CP966" s="18"/>
      <c r="CQ966" s="18"/>
      <c r="CR966" s="18"/>
      <c r="CS966" s="18"/>
      <c r="CT966" s="18"/>
      <c r="CU966" s="18"/>
      <c r="CV966" s="18"/>
      <c r="CW966" s="18"/>
      <c r="CX966" s="18"/>
      <c r="CY966" s="18"/>
      <c r="CZ966" s="18"/>
      <c r="DA966" s="18"/>
      <c r="DB966" s="18"/>
      <c r="DC966" s="18"/>
      <c r="DD966" s="18"/>
      <c r="DE966" s="18"/>
      <c r="DF966" s="18"/>
      <c r="DG966" s="18"/>
      <c r="DH966" s="18"/>
      <c r="DI966" s="18"/>
      <c r="DJ966" s="18"/>
      <c r="DK966" s="18"/>
      <c r="DL966" s="18"/>
      <c r="DM966" s="18"/>
      <c r="DN966" s="18"/>
      <c r="DO966" s="18"/>
      <c r="DP966" s="18"/>
      <c r="DQ966" s="18"/>
      <c r="DR966" s="18"/>
      <c r="DS966" s="18"/>
      <c r="DT966" s="18"/>
      <c r="DU966" s="18"/>
      <c r="DV966" s="18"/>
      <c r="DW966" s="18"/>
      <c r="DX966" s="18"/>
      <c r="DY966" s="18"/>
      <c r="DZ966" s="18"/>
      <c r="EA966" s="18"/>
      <c r="EB966" s="18"/>
      <c r="EC966" s="18"/>
      <c r="ED966" s="18"/>
      <c r="EE966" s="18"/>
      <c r="EF966" s="18"/>
      <c r="EG966" s="18"/>
      <c r="EH966" s="18"/>
      <c r="EI966" s="18"/>
      <c r="EJ966" s="18"/>
      <c r="EK966" s="18"/>
      <c r="EL966" s="18"/>
      <c r="EM966" s="18"/>
      <c r="EN966" s="18"/>
      <c r="EO966" s="18"/>
      <c r="EP966" s="18"/>
      <c r="EQ966" s="18"/>
      <c r="ER966" s="18"/>
      <c r="ES966" s="18"/>
      <c r="ET966" s="18"/>
      <c r="EU966" s="18"/>
      <c r="EV966" s="18"/>
      <c r="EW966" s="18"/>
      <c r="EX966" s="18"/>
      <c r="EY966" s="18"/>
      <c r="EZ966" s="18"/>
      <c r="FA966" s="18"/>
      <c r="FB966" s="18"/>
      <c r="FC966" s="18"/>
      <c r="FD966" s="18"/>
      <c r="FE966" s="18"/>
      <c r="FF966" s="18"/>
      <c r="FG966" s="18"/>
      <c r="FH966" s="18"/>
      <c r="FI966" s="18"/>
      <c r="FJ966" s="18"/>
      <c r="FK966" s="18"/>
      <c r="FL966" s="18"/>
      <c r="FM966" s="18"/>
      <c r="FN966" s="18"/>
      <c r="FO966" s="18"/>
      <c r="FP966" s="18"/>
      <c r="FQ966" s="18"/>
      <c r="FR966" s="18"/>
      <c r="FS966" s="18"/>
      <c r="FT966" s="18"/>
      <c r="FU966" s="18"/>
      <c r="FV966" s="18"/>
      <c r="FW966" s="18"/>
      <c r="FX966" s="18"/>
      <c r="FY966" s="18"/>
      <c r="FZ966" s="18"/>
      <c r="GA966" s="18"/>
      <c r="GB966" s="18"/>
      <c r="GC966" s="18"/>
      <c r="GD966" s="18"/>
      <c r="GE966" s="18"/>
      <c r="GF966" s="18"/>
      <c r="GG966" s="18"/>
      <c r="GH966" s="18"/>
      <c r="GI966" s="18"/>
      <c r="GJ966" s="18"/>
      <c r="GK966" s="18"/>
      <c r="GL966" s="18"/>
      <c r="GM966" s="18"/>
      <c r="GN966" s="18"/>
      <c r="GO966" s="18"/>
      <c r="GP966" s="18"/>
      <c r="GQ966" s="18"/>
      <c r="GR966" s="18"/>
      <c r="GS966" s="18"/>
      <c r="GT966" s="18"/>
      <c r="GU966" s="18"/>
      <c r="GV966" s="18"/>
      <c r="GW966" s="18"/>
      <c r="GX966" s="18"/>
      <c r="GY966" s="18"/>
      <c r="GZ966" s="18"/>
      <c r="HA966" s="18"/>
      <c r="HB966" s="18"/>
      <c r="HC966" s="18"/>
      <c r="HD966" s="18"/>
      <c r="HE966" s="18"/>
      <c r="HF966" s="18"/>
      <c r="HG966" s="18"/>
      <c r="HH966" s="18"/>
      <c r="HI966" s="18"/>
      <c r="HJ966" s="18"/>
      <c r="HK966" s="18"/>
      <c r="HL966" s="18"/>
      <c r="HM966" s="18"/>
      <c r="HN966" s="18"/>
      <c r="HO966" s="18"/>
      <c r="HP966" s="18"/>
      <c r="HQ966" s="18"/>
    </row>
    <row r="967" spans="2:225" ht="14.25"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  <c r="BD967" s="18"/>
      <c r="BE967" s="18"/>
      <c r="BF967" s="18"/>
      <c r="BG967" s="18"/>
      <c r="BH967" s="18"/>
      <c r="BI967" s="18"/>
      <c r="BJ967" s="18"/>
      <c r="BK967" s="18"/>
      <c r="BL967" s="18"/>
      <c r="BM967" s="18"/>
      <c r="BN967" s="18"/>
      <c r="BO967" s="18"/>
      <c r="BP967" s="18"/>
      <c r="BQ967" s="18"/>
      <c r="BR967" s="18"/>
      <c r="BS967" s="18"/>
      <c r="BT967" s="18"/>
      <c r="BU967" s="18"/>
      <c r="BV967" s="18"/>
      <c r="BW967" s="18"/>
      <c r="BX967" s="18"/>
      <c r="BY967" s="18"/>
      <c r="BZ967" s="18"/>
      <c r="CA967" s="18"/>
      <c r="CB967" s="18"/>
      <c r="CC967" s="18"/>
      <c r="CD967" s="18"/>
      <c r="CE967" s="18"/>
      <c r="CF967" s="18"/>
      <c r="CG967" s="18"/>
      <c r="CH967" s="18"/>
      <c r="CI967" s="18"/>
      <c r="CJ967" s="18"/>
      <c r="CK967" s="18"/>
      <c r="CL967" s="18"/>
      <c r="CM967" s="18"/>
      <c r="CN967" s="18"/>
      <c r="CO967" s="18"/>
      <c r="CP967" s="18"/>
      <c r="CQ967" s="18"/>
      <c r="CR967" s="18"/>
      <c r="CS967" s="18"/>
      <c r="CT967" s="18"/>
      <c r="CU967" s="18"/>
      <c r="CV967" s="18"/>
      <c r="CW967" s="18"/>
      <c r="CX967" s="18"/>
      <c r="CY967" s="18"/>
      <c r="CZ967" s="18"/>
      <c r="DA967" s="18"/>
      <c r="DB967" s="18"/>
      <c r="DC967" s="18"/>
      <c r="DD967" s="18"/>
      <c r="DE967" s="18"/>
      <c r="DF967" s="18"/>
      <c r="DG967" s="18"/>
      <c r="DH967" s="18"/>
      <c r="DI967" s="18"/>
      <c r="DJ967" s="18"/>
      <c r="DK967" s="18"/>
      <c r="DL967" s="18"/>
      <c r="DM967" s="18"/>
      <c r="DN967" s="18"/>
      <c r="DO967" s="18"/>
      <c r="DP967" s="18"/>
      <c r="DQ967" s="18"/>
      <c r="DR967" s="18"/>
      <c r="DS967" s="18"/>
      <c r="DT967" s="18"/>
      <c r="DU967" s="18"/>
      <c r="DV967" s="18"/>
      <c r="DW967" s="18"/>
      <c r="DX967" s="18"/>
      <c r="DY967" s="18"/>
      <c r="DZ967" s="18"/>
      <c r="EA967" s="18"/>
      <c r="EB967" s="18"/>
      <c r="EC967" s="18"/>
      <c r="ED967" s="18"/>
      <c r="EE967" s="18"/>
      <c r="EF967" s="18"/>
      <c r="EG967" s="18"/>
      <c r="EH967" s="18"/>
      <c r="EI967" s="18"/>
      <c r="EJ967" s="18"/>
      <c r="EK967" s="18"/>
      <c r="EL967" s="18"/>
      <c r="EM967" s="18"/>
      <c r="EN967" s="18"/>
      <c r="EO967" s="18"/>
      <c r="EP967" s="18"/>
      <c r="EQ967" s="18"/>
      <c r="ER967" s="18"/>
      <c r="ES967" s="18"/>
      <c r="ET967" s="18"/>
      <c r="EU967" s="18"/>
      <c r="EV967" s="18"/>
      <c r="EW967" s="18"/>
      <c r="EX967" s="18"/>
      <c r="EY967" s="18"/>
      <c r="EZ967" s="18"/>
      <c r="FA967" s="18"/>
      <c r="FB967" s="18"/>
      <c r="FC967" s="18"/>
      <c r="FD967" s="18"/>
      <c r="FE967" s="18"/>
      <c r="FF967" s="18"/>
      <c r="FG967" s="18"/>
      <c r="FH967" s="18"/>
      <c r="FI967" s="18"/>
      <c r="FJ967" s="18"/>
      <c r="FK967" s="18"/>
      <c r="FL967" s="18"/>
      <c r="FM967" s="18"/>
      <c r="FN967" s="18"/>
      <c r="FO967" s="18"/>
      <c r="FP967" s="18"/>
      <c r="FQ967" s="18"/>
      <c r="FR967" s="18"/>
      <c r="FS967" s="18"/>
      <c r="FT967" s="18"/>
      <c r="FU967" s="18"/>
      <c r="FV967" s="18"/>
      <c r="FW967" s="18"/>
      <c r="FX967" s="18"/>
      <c r="FY967" s="18"/>
      <c r="FZ967" s="18"/>
      <c r="GA967" s="18"/>
      <c r="GB967" s="18"/>
      <c r="GC967" s="18"/>
      <c r="GD967" s="18"/>
      <c r="GE967" s="18"/>
      <c r="GF967" s="18"/>
      <c r="GG967" s="18"/>
      <c r="GH967" s="18"/>
      <c r="GI967" s="18"/>
      <c r="GJ967" s="18"/>
      <c r="GK967" s="18"/>
      <c r="GL967" s="18"/>
      <c r="GM967" s="18"/>
      <c r="GN967" s="18"/>
      <c r="GO967" s="18"/>
      <c r="GP967" s="18"/>
      <c r="GQ967" s="18"/>
      <c r="GR967" s="18"/>
      <c r="GS967" s="18"/>
      <c r="GT967" s="18"/>
      <c r="GU967" s="18"/>
      <c r="GV967" s="18"/>
      <c r="GW967" s="18"/>
      <c r="GX967" s="18"/>
      <c r="GY967" s="18"/>
      <c r="GZ967" s="18"/>
      <c r="HA967" s="18"/>
      <c r="HB967" s="18"/>
      <c r="HC967" s="18"/>
      <c r="HD967" s="18"/>
      <c r="HE967" s="18"/>
      <c r="HF967" s="18"/>
      <c r="HG967" s="18"/>
      <c r="HH967" s="18"/>
      <c r="HI967" s="18"/>
      <c r="HJ967" s="18"/>
      <c r="HK967" s="18"/>
      <c r="HL967" s="18"/>
      <c r="HM967" s="18"/>
      <c r="HN967" s="18"/>
      <c r="HO967" s="18"/>
      <c r="HP967" s="18"/>
      <c r="HQ967" s="18"/>
    </row>
    <row r="968" spans="2:225" ht="14.25"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18"/>
      <c r="BE968" s="18"/>
      <c r="BF968" s="18"/>
      <c r="BG968" s="18"/>
      <c r="BH968" s="18"/>
      <c r="BI968" s="18"/>
      <c r="BJ968" s="18"/>
      <c r="BK968" s="18"/>
      <c r="BL968" s="18"/>
      <c r="BM968" s="18"/>
      <c r="BN968" s="18"/>
      <c r="BO968" s="18"/>
      <c r="BP968" s="18"/>
      <c r="BQ968" s="18"/>
      <c r="BR968" s="18"/>
      <c r="BS968" s="18"/>
      <c r="BT968" s="18"/>
      <c r="BU968" s="18"/>
      <c r="BV968" s="18"/>
      <c r="BW968" s="18"/>
      <c r="BX968" s="18"/>
      <c r="BY968" s="18"/>
      <c r="BZ968" s="18"/>
      <c r="CA968" s="18"/>
      <c r="CB968" s="18"/>
      <c r="CC968" s="18"/>
      <c r="CD968" s="18"/>
      <c r="CE968" s="18"/>
      <c r="CF968" s="18"/>
      <c r="CG968" s="18"/>
      <c r="CH968" s="18"/>
      <c r="CI968" s="18"/>
      <c r="CJ968" s="18"/>
      <c r="CK968" s="18"/>
      <c r="CL968" s="18"/>
      <c r="CM968" s="18"/>
      <c r="CN968" s="18"/>
      <c r="CO968" s="18"/>
      <c r="CP968" s="18"/>
      <c r="CQ968" s="18"/>
      <c r="CR968" s="18"/>
      <c r="CS968" s="18"/>
      <c r="CT968" s="18"/>
      <c r="CU968" s="18"/>
      <c r="CV968" s="18"/>
      <c r="CW968" s="18"/>
      <c r="CX968" s="18"/>
      <c r="CY968" s="18"/>
      <c r="CZ968" s="18"/>
      <c r="DA968" s="18"/>
      <c r="DB968" s="18"/>
      <c r="DC968" s="18"/>
      <c r="DD968" s="18"/>
      <c r="DE968" s="18"/>
      <c r="DF968" s="18"/>
      <c r="DG968" s="18"/>
      <c r="DH968" s="18"/>
      <c r="DI968" s="18"/>
      <c r="DJ968" s="18"/>
      <c r="DK968" s="18"/>
      <c r="DL968" s="18"/>
      <c r="DM968" s="18"/>
      <c r="DN968" s="18"/>
      <c r="DO968" s="18"/>
      <c r="DP968" s="18"/>
      <c r="DQ968" s="18"/>
      <c r="DR968" s="18"/>
      <c r="DS968" s="18"/>
      <c r="DT968" s="18"/>
      <c r="DU968" s="18"/>
      <c r="DV968" s="18"/>
      <c r="DW968" s="18"/>
      <c r="DX968" s="18"/>
      <c r="DY968" s="18"/>
      <c r="DZ968" s="18"/>
      <c r="EA968" s="18"/>
      <c r="EB968" s="18"/>
      <c r="EC968" s="18"/>
      <c r="ED968" s="18"/>
      <c r="EE968" s="18"/>
      <c r="EF968" s="18"/>
      <c r="EG968" s="18"/>
      <c r="EH968" s="18"/>
      <c r="EI968" s="18"/>
      <c r="EJ968" s="18"/>
      <c r="EK968" s="18"/>
      <c r="EL968" s="18"/>
      <c r="EM968" s="18"/>
      <c r="EN968" s="18"/>
      <c r="EO968" s="18"/>
      <c r="EP968" s="18"/>
      <c r="EQ968" s="18"/>
      <c r="ER968" s="18"/>
      <c r="ES968" s="18"/>
      <c r="ET968" s="18"/>
      <c r="EU968" s="18"/>
      <c r="EV968" s="18"/>
      <c r="EW968" s="18"/>
      <c r="EX968" s="18"/>
      <c r="EY968" s="18"/>
      <c r="EZ968" s="18"/>
      <c r="FA968" s="18"/>
      <c r="FB968" s="18"/>
      <c r="FC968" s="18"/>
      <c r="FD968" s="18"/>
      <c r="FE968" s="18"/>
      <c r="FF968" s="18"/>
      <c r="FG968" s="18"/>
      <c r="FH968" s="18"/>
      <c r="FI968" s="18"/>
      <c r="FJ968" s="18"/>
      <c r="FK968" s="18"/>
      <c r="FL968" s="18"/>
      <c r="FM968" s="18"/>
      <c r="FN968" s="18"/>
      <c r="FO968" s="18"/>
      <c r="FP968" s="18"/>
      <c r="FQ968" s="18"/>
      <c r="FR968" s="18"/>
      <c r="FS968" s="18"/>
      <c r="FT968" s="18"/>
      <c r="FU968" s="18"/>
      <c r="FV968" s="18"/>
      <c r="FW968" s="18"/>
      <c r="FX968" s="18"/>
      <c r="FY968" s="18"/>
      <c r="FZ968" s="18"/>
      <c r="GA968" s="18"/>
      <c r="GB968" s="18"/>
      <c r="GC968" s="18"/>
      <c r="GD968" s="18"/>
      <c r="GE968" s="18"/>
      <c r="GF968" s="18"/>
      <c r="GG968" s="18"/>
      <c r="GH968" s="18"/>
      <c r="GI968" s="18"/>
      <c r="GJ968" s="18"/>
      <c r="GK968" s="18"/>
      <c r="GL968" s="18"/>
      <c r="GM968" s="18"/>
      <c r="GN968" s="18"/>
      <c r="GO968" s="18"/>
      <c r="GP968" s="18"/>
      <c r="GQ968" s="18"/>
      <c r="GR968" s="18"/>
      <c r="GS968" s="18"/>
      <c r="GT968" s="18"/>
      <c r="GU968" s="18"/>
      <c r="GV968" s="18"/>
      <c r="GW968" s="18"/>
      <c r="GX968" s="18"/>
      <c r="GY968" s="18"/>
      <c r="GZ968" s="18"/>
      <c r="HA968" s="18"/>
      <c r="HB968" s="18"/>
      <c r="HC968" s="18"/>
      <c r="HD968" s="18"/>
      <c r="HE968" s="18"/>
      <c r="HF968" s="18"/>
      <c r="HG968" s="18"/>
      <c r="HH968" s="18"/>
      <c r="HI968" s="18"/>
      <c r="HJ968" s="18"/>
      <c r="HK968" s="18"/>
      <c r="HL968" s="18"/>
      <c r="HM968" s="18"/>
      <c r="HN968" s="18"/>
      <c r="HO968" s="18"/>
      <c r="HP968" s="18"/>
      <c r="HQ968" s="18"/>
    </row>
  </sheetData>
  <sheetProtection password="CB03" sheet="1" objects="1" scenarios="1"/>
  <mergeCells count="5">
    <mergeCell ref="B39:AA39"/>
    <mergeCell ref="Z2:AA2"/>
    <mergeCell ref="B2:U2"/>
    <mergeCell ref="W2:Y2"/>
    <mergeCell ref="B38:Z38"/>
  </mergeCells>
  <conditionalFormatting sqref="Z4:AA37">
    <cfRule type="expression" priority="1" dxfId="0" stopIfTrue="1">
      <formula>LEFT(Z4,1)=""</formula>
    </cfRule>
  </conditionalFormatting>
  <conditionalFormatting sqref="Y4:Y37 U4:U37 Q4:Q37 N4:N37">
    <cfRule type="expression" priority="2" dxfId="0" stopIfTrue="1">
      <formula>LEFT(N4,1)=""</formula>
    </cfRule>
  </conditionalFormatting>
  <printOptions horizontalCentered="1" verticalCentered="1"/>
  <pageMargins left="0.63" right="0.56" top="0.51" bottom="0.5118110236220472" header="0.5118110236220472" footer="0.5118110236220472"/>
  <pageSetup horizontalDpi="600" verticalDpi="600" orientation="landscape" paperSize="9" scale="72" r:id="rId3"/>
  <colBreaks count="1" manualBreakCount="1">
    <brk id="2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00390625" defaultRowHeight="14.25"/>
  <cols>
    <col min="1" max="16384" width="9.00390625" style="7" customWidth="1"/>
  </cols>
  <sheetData>
    <row r="1" spans="1:6" ht="19.5">
      <c r="A1" s="38" t="s">
        <v>35</v>
      </c>
      <c r="B1" s="38" t="s">
        <v>34</v>
      </c>
      <c r="C1" s="39" t="s">
        <v>6</v>
      </c>
      <c r="D1" s="39" t="s">
        <v>9</v>
      </c>
      <c r="E1" s="39" t="s">
        <v>11</v>
      </c>
      <c r="F1" s="39" t="s">
        <v>14</v>
      </c>
    </row>
    <row r="2" spans="1:6" ht="14.25">
      <c r="A2" s="43">
        <v>0.5</v>
      </c>
      <c r="B2" s="44">
        <v>0.01013</v>
      </c>
      <c r="C2" s="44">
        <v>0.1</v>
      </c>
      <c r="D2" s="44">
        <v>0.0427</v>
      </c>
      <c r="E2" s="44">
        <v>0.0829</v>
      </c>
      <c r="F2" s="44">
        <v>0.057</v>
      </c>
    </row>
    <row r="3" spans="1:6" ht="14.25">
      <c r="A3" s="45">
        <v>0.51</v>
      </c>
      <c r="B3" s="46">
        <f>1*(B7-B2)/5+B2</f>
        <v>0.009984</v>
      </c>
      <c r="C3" s="46">
        <f>1*(C7-C2)/5+C2</f>
        <v>0.09868</v>
      </c>
      <c r="D3" s="46">
        <f>1*(D7-D2)/5+D2</f>
        <v>0.04278</v>
      </c>
      <c r="E3" s="46">
        <f>1*(E7-E2)/5+E2</f>
        <v>0.0826</v>
      </c>
      <c r="F3" s="46">
        <f>1*(F7-F2)/5+F2</f>
        <v>0.05702</v>
      </c>
    </row>
    <row r="4" spans="1:6" ht="14.25">
      <c r="A4" s="45">
        <v>0.52</v>
      </c>
      <c r="B4" s="46">
        <f>2*(B7-B2)/5+B2</f>
        <v>0.009838</v>
      </c>
      <c r="C4" s="46">
        <f>2*(C7-C2)/5+C2</f>
        <v>0.09736</v>
      </c>
      <c r="D4" s="46">
        <f>2*(D7-D2)/5+D2</f>
        <v>0.04286</v>
      </c>
      <c r="E4" s="46">
        <f>2*(E7-E2)/5+E2</f>
        <v>0.0823</v>
      </c>
      <c r="F4" s="46">
        <f>2*(F7-F2)/5+F2</f>
        <v>0.05704</v>
      </c>
    </row>
    <row r="5" spans="1:6" ht="14.25">
      <c r="A5" s="45">
        <v>0.53</v>
      </c>
      <c r="B5" s="46">
        <f>3*(B7-B2)/5+B2</f>
        <v>0.009692000000000001</v>
      </c>
      <c r="C5" s="46">
        <f>3*(C7-C2)/5+C2</f>
        <v>0.09604</v>
      </c>
      <c r="D5" s="46">
        <f>3*(D7-D2)/5+D2</f>
        <v>0.04294</v>
      </c>
      <c r="E5" s="46">
        <f>3*(E7-E2)/5+E2</f>
        <v>0.082</v>
      </c>
      <c r="F5" s="46">
        <f>3*(F7-F2)/5+F2</f>
        <v>0.05706</v>
      </c>
    </row>
    <row r="6" spans="1:6" ht="14.25">
      <c r="A6" s="45">
        <v>0.54</v>
      </c>
      <c r="B6" s="46">
        <f>4*(B7-B2)/5+B2</f>
        <v>0.009546</v>
      </c>
      <c r="C6" s="46">
        <f>4*(C7-C2)/5+C2</f>
        <v>0.09472</v>
      </c>
      <c r="D6" s="46">
        <f>4*(D7-D2)/5+D2</f>
        <v>0.04302</v>
      </c>
      <c r="E6" s="46">
        <f>4*(E7-E2)/5+E2</f>
        <v>0.0817</v>
      </c>
      <c r="F6" s="46">
        <f>4*(F7-F2)/5+F2</f>
        <v>0.05708</v>
      </c>
    </row>
    <row r="7" spans="1:6" ht="14.25">
      <c r="A7" s="43">
        <v>0.55</v>
      </c>
      <c r="B7" s="44">
        <v>0.0094</v>
      </c>
      <c r="C7" s="44">
        <v>0.0934</v>
      </c>
      <c r="D7" s="44">
        <v>0.0431</v>
      </c>
      <c r="E7" s="44">
        <v>0.0814</v>
      </c>
      <c r="F7" s="44">
        <v>0.0571</v>
      </c>
    </row>
    <row r="8" spans="1:6" ht="14.25">
      <c r="A8" s="45">
        <v>0.56</v>
      </c>
      <c r="B8" s="46">
        <f>1*(B12-B7)/5+B7</f>
        <v>0.009254</v>
      </c>
      <c r="C8" s="46">
        <f>1*(C12-C7)/5+C7</f>
        <v>0.09208</v>
      </c>
      <c r="D8" s="46">
        <f>1*(D12-D7)/5+D7</f>
        <v>0.04312</v>
      </c>
      <c r="E8" s="46">
        <f>1*(E12-E7)/5+E7</f>
        <v>0.08098</v>
      </c>
      <c r="F8" s="46">
        <f>1*(F12-F7)/5+F7</f>
        <v>0.0571</v>
      </c>
    </row>
    <row r="9" spans="1:6" ht="14.25">
      <c r="A9" s="45">
        <v>0.57</v>
      </c>
      <c r="B9" s="46">
        <f>2*(B12-B7)/5+B7</f>
        <v>0.009108</v>
      </c>
      <c r="C9" s="46">
        <f>2*(C12-C7)/5+C7</f>
        <v>0.09076</v>
      </c>
      <c r="D9" s="46">
        <f>2*(D12-D7)/5+D7</f>
        <v>0.04314</v>
      </c>
      <c r="E9" s="46">
        <f>2*(E12-E7)/5+E7</f>
        <v>0.08055999999999999</v>
      </c>
      <c r="F9" s="46">
        <f>2*(F12-F7)/5+F7</f>
        <v>0.0571</v>
      </c>
    </row>
    <row r="10" spans="1:6" ht="14.25">
      <c r="A10" s="45">
        <v>0.58</v>
      </c>
      <c r="B10" s="46">
        <f>3*(B12-B7)/5+B7</f>
        <v>0.008962000000000001</v>
      </c>
      <c r="C10" s="46">
        <f>3*(C12-C7)/5+C7</f>
        <v>0.08944</v>
      </c>
      <c r="D10" s="46">
        <f>3*(D12-D7)/5+D7</f>
        <v>0.043160000000000004</v>
      </c>
      <c r="E10" s="46">
        <f>3*(E12-E7)/5+E7</f>
        <v>0.08014</v>
      </c>
      <c r="F10" s="46">
        <f>3*(F12-F7)/5+F7</f>
        <v>0.0571</v>
      </c>
    </row>
    <row r="11" spans="1:6" ht="14.25">
      <c r="A11" s="45">
        <v>0.59</v>
      </c>
      <c r="B11" s="46">
        <f>4*(B12-B7)/5+B7</f>
        <v>0.008816000000000001</v>
      </c>
      <c r="C11" s="46">
        <f>4*(C12-C7)/5+C7</f>
        <v>0.08812</v>
      </c>
      <c r="D11" s="46">
        <f>4*(D12-D7)/5+D7</f>
        <v>0.04318</v>
      </c>
      <c r="E11" s="46">
        <f>4*(E12-E7)/5+E7</f>
        <v>0.07972</v>
      </c>
      <c r="F11" s="46">
        <f>4*(F12-F7)/5+F7</f>
        <v>0.0571</v>
      </c>
    </row>
    <row r="12" spans="1:6" ht="14.25">
      <c r="A12" s="43">
        <v>0.6</v>
      </c>
      <c r="B12" s="44">
        <v>0.00867</v>
      </c>
      <c r="C12" s="44">
        <v>0.0868</v>
      </c>
      <c r="D12" s="44">
        <v>0.0432</v>
      </c>
      <c r="E12" s="44">
        <v>0.0793</v>
      </c>
      <c r="F12" s="44">
        <v>0.0571</v>
      </c>
    </row>
    <row r="13" spans="1:6" ht="14.25">
      <c r="A13" s="45">
        <v>0.61</v>
      </c>
      <c r="B13" s="46">
        <f>1*(B17-B12)/5+B12</f>
        <v>0.008528</v>
      </c>
      <c r="C13" s="46">
        <f>1*(C17-C12)/5+C12</f>
        <v>0.08552</v>
      </c>
      <c r="D13" s="46">
        <f>1*(D17-D12)/5+D12</f>
        <v>0.04322</v>
      </c>
      <c r="E13" s="46">
        <f>1*(E17-E12)/5+E12</f>
        <v>0.07876</v>
      </c>
      <c r="F13" s="46">
        <f>1*(F17-F12)/5+F12</f>
        <v>0.0571</v>
      </c>
    </row>
    <row r="14" spans="1:6" ht="14.25">
      <c r="A14" s="45">
        <v>0.62</v>
      </c>
      <c r="B14" s="46">
        <f>2*(B17-B12)/5+B12</f>
        <v>0.008386000000000001</v>
      </c>
      <c r="C14" s="46">
        <f>2*(C17-C12)/5+C12</f>
        <v>0.08424</v>
      </c>
      <c r="D14" s="46">
        <f>2*(D17-D12)/5+D12</f>
        <v>0.04324</v>
      </c>
      <c r="E14" s="46">
        <f>2*(E17-E12)/5+E12</f>
        <v>0.07822</v>
      </c>
      <c r="F14" s="46">
        <f>2*(F17-F12)/5+F12</f>
        <v>0.0571</v>
      </c>
    </row>
    <row r="15" spans="1:6" ht="14.25">
      <c r="A15" s="45">
        <v>0.63</v>
      </c>
      <c r="B15" s="46">
        <f>3*(B17-B12)/5+B12</f>
        <v>0.008244</v>
      </c>
      <c r="C15" s="46">
        <f>3*(C17-C12)/5+C12</f>
        <v>0.08296</v>
      </c>
      <c r="D15" s="46">
        <f>3*(D17-D12)/5+D12</f>
        <v>0.04326</v>
      </c>
      <c r="E15" s="46">
        <f>3*(E17-E12)/5+E12</f>
        <v>0.07768</v>
      </c>
      <c r="F15" s="46">
        <f>3*(F17-F12)/5+F12</f>
        <v>0.0571</v>
      </c>
    </row>
    <row r="16" spans="1:6" ht="14.25">
      <c r="A16" s="45">
        <v>0.64</v>
      </c>
      <c r="B16" s="46">
        <f>4*(B17-B12)/5+B12</f>
        <v>0.008102</v>
      </c>
      <c r="C16" s="46">
        <f>4*(C17-C12)/5+C12</f>
        <v>0.08168</v>
      </c>
      <c r="D16" s="46">
        <f>4*(D17-D12)/5+D12</f>
        <v>0.04328</v>
      </c>
      <c r="E16" s="46">
        <f>4*(E17-E12)/5+E12</f>
        <v>0.07714</v>
      </c>
      <c r="F16" s="46">
        <f>4*(F17-F12)/5+F12</f>
        <v>0.0571</v>
      </c>
    </row>
    <row r="17" spans="1:6" ht="14.25">
      <c r="A17" s="43">
        <v>0.65</v>
      </c>
      <c r="B17" s="44">
        <v>0.00796</v>
      </c>
      <c r="C17" s="44">
        <v>0.0804</v>
      </c>
      <c r="D17" s="44">
        <v>0.0433</v>
      </c>
      <c r="E17" s="44">
        <v>0.0766</v>
      </c>
      <c r="F17" s="44">
        <v>0.0571</v>
      </c>
    </row>
    <row r="18" spans="1:6" ht="14.25">
      <c r="A18" s="45">
        <v>0.66</v>
      </c>
      <c r="B18" s="46">
        <f>1*(B22-B17)/5+B17</f>
        <v>0.007822</v>
      </c>
      <c r="C18" s="46">
        <f>1*(C22-C17)/5+C17</f>
        <v>0.07916</v>
      </c>
      <c r="D18" s="46">
        <f>1*(D22-D17)/5+D17</f>
        <v>0.04334</v>
      </c>
      <c r="E18" s="46">
        <f>1*(E22-E17)/5+E17</f>
        <v>0.07598</v>
      </c>
      <c r="F18" s="46">
        <f>1*(F22-F17)/5+F17</f>
        <v>0.05706</v>
      </c>
    </row>
    <row r="19" spans="1:6" ht="14.25">
      <c r="A19" s="45">
        <v>0.67</v>
      </c>
      <c r="B19" s="46">
        <f>2*(B22-B17)/5+B17</f>
        <v>0.007684</v>
      </c>
      <c r="C19" s="46">
        <f>2*(C22-C17)/5+C17</f>
        <v>0.07792</v>
      </c>
      <c r="D19" s="46">
        <f>2*(D22-D17)/5+D17</f>
        <v>0.043379999999999995</v>
      </c>
      <c r="E19" s="46">
        <f>2*(E22-E17)/5+E17</f>
        <v>0.07536</v>
      </c>
      <c r="F19" s="46">
        <f>2*(F22-F17)/5+F17</f>
        <v>0.05702</v>
      </c>
    </row>
    <row r="20" spans="1:6" ht="14.25">
      <c r="A20" s="45">
        <v>0.68</v>
      </c>
      <c r="B20" s="46">
        <f>3*(B22-B17)/5+B17</f>
        <v>0.007546000000000001</v>
      </c>
      <c r="C20" s="46">
        <f>3*(C22-C17)/5+C17</f>
        <v>0.07668</v>
      </c>
      <c r="D20" s="46">
        <f>3*(D22-D17)/5+D17</f>
        <v>0.04342</v>
      </c>
      <c r="E20" s="46">
        <f>3*(E22-E17)/5+E17</f>
        <v>0.07474</v>
      </c>
      <c r="F20" s="46">
        <f>3*(F22-F17)/5+F17</f>
        <v>0.056979999999999996</v>
      </c>
    </row>
    <row r="21" spans="1:6" ht="14.25">
      <c r="A21" s="45">
        <v>0.69</v>
      </c>
      <c r="B21" s="46">
        <f>4*(B22-B17)/5+B17</f>
        <v>0.0074080000000000005</v>
      </c>
      <c r="C21" s="46">
        <f>4*(C22-C17)/5+C17</f>
        <v>0.07544000000000001</v>
      </c>
      <c r="D21" s="46">
        <f>4*(D22-D17)/5+D17</f>
        <v>0.04346</v>
      </c>
      <c r="E21" s="46">
        <f>4*(E22-E17)/5+E17</f>
        <v>0.07411999999999999</v>
      </c>
      <c r="F21" s="46">
        <f>4*(F22-F17)/5+F17</f>
        <v>0.05694</v>
      </c>
    </row>
    <row r="22" spans="1:6" ht="14.25">
      <c r="A22" s="43">
        <v>0.7</v>
      </c>
      <c r="B22" s="44">
        <v>0.00727</v>
      </c>
      <c r="C22" s="44">
        <v>0.0742</v>
      </c>
      <c r="D22" s="44">
        <v>0.0435</v>
      </c>
      <c r="E22" s="44">
        <v>0.0735</v>
      </c>
      <c r="F22" s="44">
        <v>0.0569</v>
      </c>
    </row>
    <row r="23" spans="1:6" ht="14.25">
      <c r="A23" s="45">
        <v>0.71</v>
      </c>
      <c r="B23" s="46">
        <f>1*(B27-B22)/5+B22</f>
        <v>0.007142</v>
      </c>
      <c r="C23" s="46">
        <f>1*(C27-C22)/5+C22</f>
        <v>0.07302</v>
      </c>
      <c r="D23" s="46">
        <f>1*(D27-D22)/5+D22</f>
        <v>0.04362</v>
      </c>
      <c r="E23" s="46">
        <f>1*(E27-E22)/5+E22</f>
        <v>0.07282</v>
      </c>
      <c r="F23" s="46">
        <f>1*(F27-F22)/5+F22</f>
        <v>0.05682</v>
      </c>
    </row>
    <row r="24" spans="1:6" ht="14.25">
      <c r="A24" s="45">
        <v>0.72</v>
      </c>
      <c r="B24" s="46">
        <f>2*(B27-B22)/5+B22</f>
        <v>0.007014</v>
      </c>
      <c r="C24" s="46">
        <f>2*(C27-C22)/5+C22</f>
        <v>0.07184</v>
      </c>
      <c r="D24" s="46">
        <f>2*(D27-D22)/5+D22</f>
        <v>0.04374</v>
      </c>
      <c r="E24" s="46">
        <f>2*(E27-E22)/5+E22</f>
        <v>0.07214</v>
      </c>
      <c r="F24" s="46">
        <f>2*(F27-F22)/5+F22</f>
        <v>0.05674</v>
      </c>
    </row>
    <row r="25" spans="1:6" ht="14.25">
      <c r="A25" s="45">
        <v>0.73</v>
      </c>
      <c r="B25" s="46">
        <f>3*(B27-B22)/5+B22</f>
        <v>0.006886</v>
      </c>
      <c r="C25" s="46">
        <f>3*(C27-C22)/5+C22</f>
        <v>0.07066</v>
      </c>
      <c r="D25" s="46">
        <f>3*(D27-D22)/5+D22</f>
        <v>0.043859999999999996</v>
      </c>
      <c r="E25" s="46">
        <f>3*(E27-E22)/5+E22</f>
        <v>0.07146</v>
      </c>
      <c r="F25" s="46">
        <f>3*(F27-F22)/5+F22</f>
        <v>0.05666</v>
      </c>
    </row>
    <row r="26" spans="1:6" ht="14.25">
      <c r="A26" s="45">
        <v>0.74</v>
      </c>
      <c r="B26" s="46">
        <f>4*(B27-B22)/5+B22</f>
        <v>0.006758</v>
      </c>
      <c r="C26" s="46">
        <f>4*(C27-C22)/5+C22</f>
        <v>0.06948</v>
      </c>
      <c r="D26" s="46">
        <f>4*(D27-D22)/5+D22</f>
        <v>0.04398</v>
      </c>
      <c r="E26" s="46">
        <f>4*(E27-E22)/5+E22</f>
        <v>0.07078</v>
      </c>
      <c r="F26" s="46">
        <f>4*(F27-F22)/5+F22</f>
        <v>0.05658</v>
      </c>
    </row>
    <row r="27" spans="1:6" ht="14.25">
      <c r="A27" s="43">
        <v>0.75</v>
      </c>
      <c r="B27" s="44">
        <v>0.00663</v>
      </c>
      <c r="C27" s="44">
        <v>0.0683</v>
      </c>
      <c r="D27" s="44">
        <v>0.0441</v>
      </c>
      <c r="E27" s="44">
        <v>0.0701</v>
      </c>
      <c r="F27" s="44">
        <v>0.0565</v>
      </c>
    </row>
    <row r="28" spans="1:6" ht="14.25">
      <c r="A28" s="45">
        <v>0.76</v>
      </c>
      <c r="B28" s="46">
        <f>1*(B32-B27)/5+B27</f>
        <v>0.006509999999999999</v>
      </c>
      <c r="C28" s="46">
        <f>1*(C32-C27)/5+C27</f>
        <v>0.0672</v>
      </c>
      <c r="D28" s="46">
        <f>1*(D32-D27)/5+D27</f>
        <v>0.0442</v>
      </c>
      <c r="E28" s="46">
        <f>1*(E32-E27)/5+E27</f>
        <v>0.06935999999999999</v>
      </c>
      <c r="F28" s="46">
        <f>1*(F32-F27)/5+F27</f>
        <v>0.05638</v>
      </c>
    </row>
    <row r="29" spans="1:6" ht="14.25">
      <c r="A29" s="45">
        <v>0.77</v>
      </c>
      <c r="B29" s="46">
        <f>2*(B32-B27)/5+B27</f>
        <v>0.00639</v>
      </c>
      <c r="C29" s="46">
        <f>2*(C32-C27)/5+C27</f>
        <v>0.06609999999999999</v>
      </c>
      <c r="D29" s="46">
        <f>2*(D32-D27)/5+D27</f>
        <v>0.0443</v>
      </c>
      <c r="E29" s="46">
        <f>2*(E32-E27)/5+E27</f>
        <v>0.06862</v>
      </c>
      <c r="F29" s="46">
        <f>2*(F32-F27)/5+F27</f>
        <v>0.05626</v>
      </c>
    </row>
    <row r="30" spans="1:6" ht="14.25">
      <c r="A30" s="45">
        <v>0.78</v>
      </c>
      <c r="B30" s="46">
        <f>3*(B32-B27)/5+B27</f>
        <v>0.0062699999999999995</v>
      </c>
      <c r="C30" s="46">
        <f>3*(C32-C27)/5+C27</f>
        <v>0.065</v>
      </c>
      <c r="D30" s="46">
        <f>3*(D32-D27)/5+D27</f>
        <v>0.0444</v>
      </c>
      <c r="E30" s="46">
        <f>3*(E32-E27)/5+E27</f>
        <v>0.06788</v>
      </c>
      <c r="F30" s="46">
        <f>3*(F32-F27)/5+F27</f>
        <v>0.05614</v>
      </c>
    </row>
    <row r="31" spans="1:6" ht="14.25">
      <c r="A31" s="45">
        <v>0.79</v>
      </c>
      <c r="B31" s="46">
        <f>4*(B32-B27)/5+B27</f>
        <v>0.00615</v>
      </c>
      <c r="C31" s="46">
        <f>4*(C32-C27)/5+C27</f>
        <v>0.0639</v>
      </c>
      <c r="D31" s="46">
        <f>4*(D32-D27)/5+D27</f>
        <v>0.0445</v>
      </c>
      <c r="E31" s="46">
        <f>4*(E32-E27)/5+E27</f>
        <v>0.06714</v>
      </c>
      <c r="F31" s="46">
        <f>4*(F32-F27)/5+F27</f>
        <v>0.05602</v>
      </c>
    </row>
    <row r="32" spans="1:6" ht="14.25">
      <c r="A32" s="43">
        <v>0.8</v>
      </c>
      <c r="B32" s="44">
        <v>0.00603</v>
      </c>
      <c r="C32" s="44">
        <v>0.0628</v>
      </c>
      <c r="D32" s="44">
        <v>0.0446</v>
      </c>
      <c r="E32" s="44">
        <v>0.0664</v>
      </c>
      <c r="F32" s="44">
        <v>0.0559</v>
      </c>
    </row>
    <row r="33" spans="1:6" ht="14.25">
      <c r="A33" s="45">
        <v>0.81</v>
      </c>
      <c r="B33" s="46">
        <f>1*(B37-B32)/5+B32</f>
        <v>0.005918</v>
      </c>
      <c r="C33" s="46">
        <f>1*(C37-C32)/5+C32</f>
        <v>0.061759999999999995</v>
      </c>
      <c r="D33" s="46">
        <f>1*(D37-D32)/5+D32</f>
        <v>0.04466</v>
      </c>
      <c r="E33" s="46">
        <f>1*(E37-E32)/5+E32</f>
        <v>0.06564</v>
      </c>
      <c r="F33" s="46">
        <f>1*(F37-F32)/5+F32</f>
        <v>0.05574</v>
      </c>
    </row>
    <row r="34" spans="1:6" ht="14.25">
      <c r="A34" s="45">
        <v>0.82</v>
      </c>
      <c r="B34" s="46">
        <f>2*(B37-B32)/5+B32</f>
        <v>0.0058059999999999995</v>
      </c>
      <c r="C34" s="46">
        <f>2*(C37-C32)/5+C32</f>
        <v>0.060719999999999996</v>
      </c>
      <c r="D34" s="46">
        <f>2*(D37-D32)/5+D32</f>
        <v>0.04472</v>
      </c>
      <c r="E34" s="46">
        <f>2*(E37-E32)/5+E32</f>
        <v>0.06488000000000001</v>
      </c>
      <c r="F34" s="46">
        <f>2*(F37-F32)/5+F32</f>
        <v>0.05558</v>
      </c>
    </row>
    <row r="35" spans="1:6" ht="14.25">
      <c r="A35" s="45">
        <v>0.83</v>
      </c>
      <c r="B35" s="46">
        <f>3*(B37-B32)/5+B32</f>
        <v>0.005694</v>
      </c>
      <c r="C35" s="46">
        <f>3*(C37-C32)/5+C32</f>
        <v>0.05968</v>
      </c>
      <c r="D35" s="46">
        <f>3*(D37-D32)/5+D32</f>
        <v>0.04478</v>
      </c>
      <c r="E35" s="46">
        <f>3*(E37-E32)/5+E32</f>
        <v>0.06412</v>
      </c>
      <c r="F35" s="46">
        <f>3*(F37-F32)/5+F32</f>
        <v>0.055420000000000004</v>
      </c>
    </row>
    <row r="36" spans="1:6" ht="14.25">
      <c r="A36" s="45">
        <v>0.84</v>
      </c>
      <c r="B36" s="46">
        <f>4*(B37-B32)/5+B32</f>
        <v>0.005582</v>
      </c>
      <c r="C36" s="46">
        <f>4*(C37-C32)/5+C32</f>
        <v>0.05864</v>
      </c>
      <c r="D36" s="46">
        <f>4*(D37-D32)/5+D32</f>
        <v>0.044840000000000005</v>
      </c>
      <c r="E36" s="46">
        <f>4*(E37-E32)/5+E32</f>
        <v>0.06336</v>
      </c>
      <c r="F36" s="46">
        <f>4*(F37-F32)/5+F32</f>
        <v>0.055260000000000004</v>
      </c>
    </row>
    <row r="37" spans="1:6" ht="14.25">
      <c r="A37" s="43">
        <v>0.85</v>
      </c>
      <c r="B37" s="44">
        <v>0.00547</v>
      </c>
      <c r="C37" s="44">
        <v>0.0576</v>
      </c>
      <c r="D37" s="44">
        <v>0.0449</v>
      </c>
      <c r="E37" s="44">
        <v>0.0626</v>
      </c>
      <c r="F37" s="44">
        <v>0.0551</v>
      </c>
    </row>
    <row r="38" spans="1:6" ht="14.25">
      <c r="A38" s="45">
        <v>0.86</v>
      </c>
      <c r="B38" s="46">
        <f>1*(B42-B37)/5+B37</f>
        <v>0.005368</v>
      </c>
      <c r="C38" s="46">
        <f>1*(C42-C37)/5+C37</f>
        <v>0.056639999999999996</v>
      </c>
      <c r="D38" s="46">
        <f>1*(D42-D37)/5+D37</f>
        <v>0.0449</v>
      </c>
      <c r="E38" s="46">
        <f>1*(E42-E37)/5+E37</f>
        <v>0.06184</v>
      </c>
      <c r="F38" s="46">
        <f>1*(F42-F37)/5+F37</f>
        <v>0.054900000000000004</v>
      </c>
    </row>
    <row r="39" spans="1:6" ht="14.25">
      <c r="A39" s="45">
        <v>0.87</v>
      </c>
      <c r="B39" s="46">
        <f>2*(B42-B37)/5+B37</f>
        <v>0.005266</v>
      </c>
      <c r="C39" s="46">
        <f>2*(C42-C37)/5+C37</f>
        <v>0.05568</v>
      </c>
      <c r="D39" s="46">
        <f>2*(D42-D37)/5+D37</f>
        <v>0.0449</v>
      </c>
      <c r="E39" s="46">
        <f>2*(E42-E37)/5+E37</f>
        <v>0.06108</v>
      </c>
      <c r="F39" s="46">
        <f>2*(F42-F37)/5+F37</f>
        <v>0.054700000000000006</v>
      </c>
    </row>
    <row r="40" spans="1:6" ht="14.25">
      <c r="A40" s="45">
        <v>0.88</v>
      </c>
      <c r="B40" s="46">
        <f>3*(B42-B37)/5+B37</f>
        <v>0.005164</v>
      </c>
      <c r="C40" s="46">
        <f>3*(C42-C37)/5+C37</f>
        <v>0.05472</v>
      </c>
      <c r="D40" s="46">
        <f>3*(D42-D37)/5+D37</f>
        <v>0.0449</v>
      </c>
      <c r="E40" s="46">
        <f>3*(E42-E37)/5+E37</f>
        <v>0.06032</v>
      </c>
      <c r="F40" s="46">
        <f>3*(F42-F37)/5+F37</f>
        <v>0.0545</v>
      </c>
    </row>
    <row r="41" spans="1:6" ht="14.25">
      <c r="A41" s="45">
        <v>0.89</v>
      </c>
      <c r="B41" s="46">
        <f>4*(B42-B37)/5+B37</f>
        <v>0.005062</v>
      </c>
      <c r="C41" s="46">
        <f>4*(C42-C37)/5+C37</f>
        <v>0.05376</v>
      </c>
      <c r="D41" s="46">
        <f>4*(D42-D37)/5+D37</f>
        <v>0.0449</v>
      </c>
      <c r="E41" s="46">
        <f>4*(E42-E37)/5+E37</f>
        <v>0.05956</v>
      </c>
      <c r="F41" s="46">
        <f>4*(F42-F37)/5+F37</f>
        <v>0.0543</v>
      </c>
    </row>
    <row r="42" spans="1:6" ht="14.25">
      <c r="A42" s="43">
        <v>0.9</v>
      </c>
      <c r="B42" s="44">
        <v>0.00496</v>
      </c>
      <c r="C42" s="44">
        <v>0.0528</v>
      </c>
      <c r="D42" s="44">
        <v>0.0449</v>
      </c>
      <c r="E42" s="44">
        <v>0.0588</v>
      </c>
      <c r="F42" s="44">
        <v>0.0541</v>
      </c>
    </row>
    <row r="43" spans="1:6" ht="14.25">
      <c r="A43" s="45">
        <v>0.91</v>
      </c>
      <c r="B43" s="46">
        <f>1*(B47-B42)/5+B42</f>
        <v>0.004866</v>
      </c>
      <c r="C43" s="46">
        <f>1*(C47-C42)/5+C42</f>
        <v>0.0519</v>
      </c>
      <c r="D43" s="46">
        <f>1*(D47-D42)/5+D42</f>
        <v>0.044840000000000005</v>
      </c>
      <c r="E43" s="46">
        <f>1*(E47-E42)/5+E42</f>
        <v>0.05804</v>
      </c>
      <c r="F43" s="46">
        <f>1*(F47-F42)/5+F42</f>
        <v>0.05384</v>
      </c>
    </row>
    <row r="44" spans="1:6" ht="14.25">
      <c r="A44" s="45">
        <v>0.92</v>
      </c>
      <c r="B44" s="46">
        <f>2*(B47-B42)/5+B42</f>
        <v>0.004772</v>
      </c>
      <c r="C44" s="46">
        <f>2*(C47-C42)/5+C42</f>
        <v>0.051000000000000004</v>
      </c>
      <c r="D44" s="46">
        <f>2*(D47-D42)/5+D42</f>
        <v>0.04478</v>
      </c>
      <c r="E44" s="46">
        <f>2*(E47-E42)/5+E42</f>
        <v>0.05728</v>
      </c>
      <c r="F44" s="46">
        <f>2*(F47-F42)/5+F42</f>
        <v>0.05358</v>
      </c>
    </row>
    <row r="45" spans="1:6" ht="14.25">
      <c r="A45" s="45">
        <v>0.93</v>
      </c>
      <c r="B45" s="46">
        <f>3*(B47-B42)/5+B42</f>
        <v>0.004678</v>
      </c>
      <c r="C45" s="46">
        <f>3*(C47-C42)/5+C42</f>
        <v>0.0501</v>
      </c>
      <c r="D45" s="46">
        <f>3*(D47-D42)/5+D42</f>
        <v>0.04472</v>
      </c>
      <c r="E45" s="46">
        <f>3*(E47-E42)/5+E42</f>
        <v>0.05652</v>
      </c>
      <c r="F45" s="46">
        <f>3*(F47-F42)/5+F42</f>
        <v>0.05332</v>
      </c>
    </row>
    <row r="46" spans="1:6" ht="14.25">
      <c r="A46" s="45">
        <v>0.94</v>
      </c>
      <c r="B46" s="46">
        <f>4*(B47-B42)/5+B42</f>
        <v>0.004584</v>
      </c>
      <c r="C46" s="46">
        <f>4*(C47-C42)/5+C42</f>
        <v>0.0492</v>
      </c>
      <c r="D46" s="46">
        <f>4*(D47-D42)/5+D42</f>
        <v>0.04466</v>
      </c>
      <c r="E46" s="46">
        <f>4*(E47-E42)/5+E42</f>
        <v>0.05576</v>
      </c>
      <c r="F46" s="46">
        <f>4*(F47-F42)/5+F42</f>
        <v>0.05306</v>
      </c>
    </row>
    <row r="47" spans="1:6" ht="14.25">
      <c r="A47" s="43">
        <v>0.95</v>
      </c>
      <c r="B47" s="44">
        <v>0.00449</v>
      </c>
      <c r="C47" s="44">
        <v>0.0483</v>
      </c>
      <c r="D47" s="44">
        <v>0.0446</v>
      </c>
      <c r="E47" s="44">
        <v>0.055</v>
      </c>
      <c r="F47" s="44">
        <v>0.0528</v>
      </c>
    </row>
    <row r="48" spans="1:6" ht="14.25">
      <c r="A48" s="45">
        <v>0.96</v>
      </c>
      <c r="B48" s="46">
        <f>1*(B52-B47)/5+B47</f>
        <v>0.004404</v>
      </c>
      <c r="C48" s="46">
        <f>1*(C52-C47)/5+C47</f>
        <v>0.04748</v>
      </c>
      <c r="D48" s="46">
        <f>1*(D52-D47)/5+D47</f>
        <v>0.044520000000000004</v>
      </c>
      <c r="E48" s="46">
        <f>1*(E52-E47)/5+E47</f>
        <v>0.05426</v>
      </c>
      <c r="F48" s="46">
        <f>1*(F52-F47)/5+F47</f>
        <v>0.0525</v>
      </c>
    </row>
    <row r="49" spans="1:6" ht="14.25">
      <c r="A49" s="45">
        <v>0.97</v>
      </c>
      <c r="B49" s="46">
        <f>2*(B52-B47)/5+B47</f>
        <v>0.004318</v>
      </c>
      <c r="C49" s="46">
        <f>2*(C52-C47)/5+C47</f>
        <v>0.04666</v>
      </c>
      <c r="D49" s="46">
        <f>2*(D52-D47)/5+D47</f>
        <v>0.04444</v>
      </c>
      <c r="E49" s="46">
        <f>2*(E52-E47)/5+E47</f>
        <v>0.05352</v>
      </c>
      <c r="F49" s="46">
        <f>2*(F52-F47)/5+F47</f>
        <v>0.052199999999999996</v>
      </c>
    </row>
    <row r="50" spans="1:6" ht="14.25">
      <c r="A50" s="45">
        <v>0.98</v>
      </c>
      <c r="B50" s="46">
        <f>3*(B52-B47)/5+B47</f>
        <v>0.0042320000000000005</v>
      </c>
      <c r="C50" s="46">
        <f>3*(C52-C47)/5+C47</f>
        <v>0.045840000000000006</v>
      </c>
      <c r="D50" s="46">
        <f>3*(D52-D47)/5+D47</f>
        <v>0.044360000000000004</v>
      </c>
      <c r="E50" s="46">
        <f>3*(E52-E47)/5+E47</f>
        <v>0.05278</v>
      </c>
      <c r="F50" s="46">
        <f>3*(F52-F47)/5+F47</f>
        <v>0.0519</v>
      </c>
    </row>
    <row r="51" spans="1:6" ht="14.25">
      <c r="A51" s="45">
        <v>0.99</v>
      </c>
      <c r="B51" s="46">
        <f>4*(B52-B47)/5+B47</f>
        <v>0.004146</v>
      </c>
      <c r="C51" s="46">
        <f>4*(C52-C47)/5+C47</f>
        <v>0.045020000000000004</v>
      </c>
      <c r="D51" s="46">
        <f>4*(D52-D47)/5+D47</f>
        <v>0.04428</v>
      </c>
      <c r="E51" s="46">
        <f>4*(E52-E47)/5+E47</f>
        <v>0.052039999999999996</v>
      </c>
      <c r="F51" s="46">
        <f>4*(F52-F47)/5+F47</f>
        <v>0.0516</v>
      </c>
    </row>
    <row r="52" spans="1:6" ht="14.25">
      <c r="A52" s="43">
        <v>1</v>
      </c>
      <c r="B52" s="44">
        <v>0.00406</v>
      </c>
      <c r="C52" s="44">
        <v>0.0442</v>
      </c>
      <c r="D52" s="44">
        <v>0.0442</v>
      </c>
      <c r="E52" s="44">
        <v>0.0513</v>
      </c>
      <c r="F52" s="44">
        <v>0.0513</v>
      </c>
    </row>
    <row r="53" spans="1:6" ht="15.75">
      <c r="A53" s="47" t="s">
        <v>17</v>
      </c>
      <c r="B53" s="49">
        <v>0.01013</v>
      </c>
      <c r="C53" s="46">
        <v>0.125</v>
      </c>
      <c r="D53" s="46">
        <v>0</v>
      </c>
      <c r="E53" s="46">
        <v>0.0833</v>
      </c>
      <c r="F53" s="46">
        <v>0</v>
      </c>
    </row>
    <row r="54" spans="1:6" ht="15.75">
      <c r="A54" s="47" t="s">
        <v>18</v>
      </c>
      <c r="B54" s="49">
        <v>0.01013</v>
      </c>
      <c r="C54" s="46">
        <v>0.096</v>
      </c>
      <c r="D54" s="46">
        <v>0</v>
      </c>
      <c r="E54" s="46">
        <v>0.125</v>
      </c>
      <c r="F54" s="46">
        <v>0</v>
      </c>
    </row>
    <row r="55" spans="1:6" ht="15.75">
      <c r="A55" s="47" t="s">
        <v>19</v>
      </c>
      <c r="B55" s="49">
        <v>0.01013</v>
      </c>
      <c r="C55" s="46">
        <v>0.101</v>
      </c>
      <c r="D55" s="46">
        <v>0</v>
      </c>
      <c r="E55" s="46">
        <v>0.117</v>
      </c>
      <c r="F55" s="46">
        <v>0</v>
      </c>
    </row>
    <row r="56" spans="1:6" ht="15.75">
      <c r="A56" s="47" t="s">
        <v>20</v>
      </c>
      <c r="B56" s="49">
        <v>0.01013</v>
      </c>
      <c r="C56" s="46">
        <v>0.1</v>
      </c>
      <c r="D56" s="46">
        <v>0</v>
      </c>
      <c r="E56" s="46">
        <v>0.121</v>
      </c>
      <c r="F56" s="46">
        <v>0</v>
      </c>
    </row>
    <row r="57" spans="1:6" ht="15.75">
      <c r="A57" s="47" t="s">
        <v>21</v>
      </c>
      <c r="B57" s="49">
        <v>0.01013</v>
      </c>
      <c r="C57" s="46">
        <v>0.1</v>
      </c>
      <c r="D57" s="46">
        <v>0</v>
      </c>
      <c r="E57" s="46">
        <v>0.119</v>
      </c>
      <c r="F57" s="46">
        <v>0</v>
      </c>
    </row>
    <row r="58" spans="1:6" ht="15.75">
      <c r="A58" s="47" t="s">
        <v>22</v>
      </c>
      <c r="B58" s="49">
        <v>0.01013</v>
      </c>
      <c r="C58" s="46">
        <v>0.083</v>
      </c>
      <c r="D58" s="46">
        <v>0</v>
      </c>
      <c r="E58" s="46">
        <v>0.114</v>
      </c>
      <c r="F58" s="46">
        <v>0</v>
      </c>
    </row>
    <row r="59" spans="1:6" ht="14.25">
      <c r="A59" s="48"/>
      <c r="B59" s="48"/>
      <c r="C59" s="48"/>
      <c r="D59" s="48"/>
      <c r="E59" s="48"/>
      <c r="F59" s="48"/>
    </row>
    <row r="60" spans="1:6" ht="14.25">
      <c r="A60" s="48"/>
      <c r="B60" s="48"/>
      <c r="C60" s="48"/>
      <c r="D60" s="48"/>
      <c r="E60" s="48"/>
      <c r="F60" s="4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1"/>
  <sheetViews>
    <sheetView workbookViewId="0" topLeftCell="A1">
      <pane ySplit="2" topLeftCell="BM3" activePane="bottomLeft" state="frozen"/>
      <selection pane="topLeft" activeCell="A1" sqref="A1"/>
      <selection pane="bottomLeft" activeCell="E240" sqref="E240"/>
    </sheetView>
  </sheetViews>
  <sheetFormatPr defaultColWidth="9.00390625" defaultRowHeight="14.25"/>
  <cols>
    <col min="1" max="6" width="9.00390625" style="41" customWidth="1"/>
    <col min="7" max="7" width="9.00390625" style="50" customWidth="1"/>
    <col min="8" max="16384" width="9.00390625" style="41" customWidth="1"/>
  </cols>
  <sheetData>
    <row r="1" spans="1:7" ht="15.75">
      <c r="A1" s="116" t="s">
        <v>23</v>
      </c>
      <c r="B1" s="116"/>
      <c r="C1" s="116"/>
      <c r="D1" s="116"/>
      <c r="E1" s="116"/>
      <c r="F1" s="116"/>
      <c r="G1" s="116"/>
    </row>
    <row r="2" spans="1:7" ht="18.75">
      <c r="A2" s="56" t="s">
        <v>24</v>
      </c>
      <c r="B2" s="56" t="s">
        <v>25</v>
      </c>
      <c r="C2" s="54" t="s">
        <v>38</v>
      </c>
      <c r="D2" s="54" t="s">
        <v>39</v>
      </c>
      <c r="E2" s="54" t="s">
        <v>40</v>
      </c>
      <c r="F2" s="55" t="s">
        <v>46</v>
      </c>
      <c r="G2" s="55" t="s">
        <v>47</v>
      </c>
    </row>
    <row r="3" spans="1:7" s="52" customFormat="1" ht="15.75">
      <c r="A3" s="42" t="str">
        <f aca="true" t="shared" si="0" ref="A3:A22">B3&amp;C3</f>
        <v>10.5</v>
      </c>
      <c r="B3" s="42">
        <v>1</v>
      </c>
      <c r="C3" s="42">
        <v>0.5</v>
      </c>
      <c r="D3" s="42">
        <v>0</v>
      </c>
      <c r="E3" s="42">
        <v>0</v>
      </c>
      <c r="F3" s="53">
        <v>0.01013</v>
      </c>
      <c r="G3" s="51">
        <f>F3/Sheet2!B2</f>
        <v>1</v>
      </c>
    </row>
    <row r="4" spans="1:7" ht="15.75">
      <c r="A4" s="40" t="str">
        <f t="shared" si="0"/>
        <v>10.51</v>
      </c>
      <c r="B4" s="40">
        <v>1</v>
      </c>
      <c r="C4" s="40">
        <v>0.51</v>
      </c>
      <c r="D4" s="40">
        <v>0</v>
      </c>
      <c r="E4" s="40">
        <v>0</v>
      </c>
      <c r="F4" s="46">
        <f>1*(F8-F3)/5+F3</f>
        <v>0.009984</v>
      </c>
      <c r="G4" s="50">
        <f>F4/Sheet2!B3</f>
        <v>1</v>
      </c>
    </row>
    <row r="5" spans="1:7" ht="15.75">
      <c r="A5" s="40" t="str">
        <f t="shared" si="0"/>
        <v>10.52</v>
      </c>
      <c r="B5" s="40">
        <v>1</v>
      </c>
      <c r="C5" s="40">
        <v>0.52</v>
      </c>
      <c r="D5" s="40">
        <v>0</v>
      </c>
      <c r="E5" s="40">
        <v>0</v>
      </c>
      <c r="F5" s="46">
        <f>2*(F8-F3)/5+F3</f>
        <v>0.009838</v>
      </c>
      <c r="G5" s="50">
        <f>F5/Sheet2!B4</f>
        <v>1</v>
      </c>
    </row>
    <row r="6" spans="1:7" ht="15.75">
      <c r="A6" s="40" t="str">
        <f t="shared" si="0"/>
        <v>10.53</v>
      </c>
      <c r="B6" s="40">
        <v>1</v>
      </c>
      <c r="C6" s="40">
        <v>0.53</v>
      </c>
      <c r="D6" s="40">
        <v>0</v>
      </c>
      <c r="E6" s="40">
        <v>0</v>
      </c>
      <c r="F6" s="46">
        <f>3*(F8-F3)/5+F3</f>
        <v>0.009692000000000001</v>
      </c>
      <c r="G6" s="50">
        <f>F6/Sheet2!B5</f>
        <v>1</v>
      </c>
    </row>
    <row r="7" spans="1:7" ht="15.75">
      <c r="A7" s="40" t="str">
        <f t="shared" si="0"/>
        <v>10.54</v>
      </c>
      <c r="B7" s="40">
        <v>1</v>
      </c>
      <c r="C7" s="40">
        <v>0.54</v>
      </c>
      <c r="D7" s="40">
        <v>0</v>
      </c>
      <c r="E7" s="40">
        <v>0</v>
      </c>
      <c r="F7" s="46">
        <f>4*(F8-F3)/5+F3</f>
        <v>0.009546</v>
      </c>
      <c r="G7" s="50">
        <f>F7/Sheet2!B6</f>
        <v>1</v>
      </c>
    </row>
    <row r="8" spans="1:7" s="52" customFormat="1" ht="15.75">
      <c r="A8" s="42" t="str">
        <f t="shared" si="0"/>
        <v>10.55</v>
      </c>
      <c r="B8" s="42">
        <v>1</v>
      </c>
      <c r="C8" s="42">
        <v>0.55</v>
      </c>
      <c r="D8" s="42">
        <v>0</v>
      </c>
      <c r="E8" s="42">
        <v>0</v>
      </c>
      <c r="F8" s="44">
        <v>0.0094</v>
      </c>
      <c r="G8" s="51">
        <f>F8/Sheet2!B7</f>
        <v>1</v>
      </c>
    </row>
    <row r="9" spans="1:7" ht="15.75">
      <c r="A9" s="40" t="str">
        <f t="shared" si="0"/>
        <v>10.56</v>
      </c>
      <c r="B9" s="40">
        <v>1</v>
      </c>
      <c r="C9" s="40">
        <v>0.56</v>
      </c>
      <c r="D9" s="40">
        <v>0</v>
      </c>
      <c r="E9" s="40">
        <v>0</v>
      </c>
      <c r="F9" s="46">
        <f>1*(F13-F8)/5+F8</f>
        <v>0.009254</v>
      </c>
      <c r="G9" s="50">
        <f>F9/Sheet2!B8</f>
        <v>1</v>
      </c>
    </row>
    <row r="10" spans="1:7" ht="15.75">
      <c r="A10" s="40" t="str">
        <f t="shared" si="0"/>
        <v>10.57</v>
      </c>
      <c r="B10" s="40">
        <v>1</v>
      </c>
      <c r="C10" s="40">
        <v>0.57</v>
      </c>
      <c r="D10" s="40">
        <v>0</v>
      </c>
      <c r="E10" s="40">
        <v>0</v>
      </c>
      <c r="F10" s="46">
        <f>2*(F13-F8)/5+F8</f>
        <v>0.009108</v>
      </c>
      <c r="G10" s="50">
        <f>F10/Sheet2!B9</f>
        <v>1</v>
      </c>
    </row>
    <row r="11" spans="1:7" ht="15.75">
      <c r="A11" s="40" t="str">
        <f t="shared" si="0"/>
        <v>10.58</v>
      </c>
      <c r="B11" s="40">
        <v>1</v>
      </c>
      <c r="C11" s="40">
        <v>0.58</v>
      </c>
      <c r="D11" s="40">
        <v>0</v>
      </c>
      <c r="E11" s="40">
        <v>0</v>
      </c>
      <c r="F11" s="46">
        <f>3*(F13-F8)/5+F8</f>
        <v>0.008962000000000001</v>
      </c>
      <c r="G11" s="50">
        <f>F11/Sheet2!B10</f>
        <v>1</v>
      </c>
    </row>
    <row r="12" spans="1:7" ht="15.75">
      <c r="A12" s="40" t="str">
        <f t="shared" si="0"/>
        <v>10.59</v>
      </c>
      <c r="B12" s="40">
        <v>1</v>
      </c>
      <c r="C12" s="40">
        <v>0.59</v>
      </c>
      <c r="D12" s="40">
        <v>0</v>
      </c>
      <c r="E12" s="40">
        <v>0</v>
      </c>
      <c r="F12" s="46">
        <f>4*(F13-F8)/5+F8</f>
        <v>0.008816000000000001</v>
      </c>
      <c r="G12" s="50">
        <f>F12/Sheet2!B11</f>
        <v>1</v>
      </c>
    </row>
    <row r="13" spans="1:7" s="52" customFormat="1" ht="15.75">
      <c r="A13" s="42" t="str">
        <f t="shared" si="0"/>
        <v>10.6</v>
      </c>
      <c r="B13" s="42">
        <v>1</v>
      </c>
      <c r="C13" s="42">
        <v>0.6</v>
      </c>
      <c r="D13" s="42">
        <v>0</v>
      </c>
      <c r="E13" s="42">
        <v>0</v>
      </c>
      <c r="F13" s="44">
        <v>0.00867</v>
      </c>
      <c r="G13" s="51">
        <f>F13/Sheet2!B12</f>
        <v>1</v>
      </c>
    </row>
    <row r="14" spans="1:7" ht="15.75">
      <c r="A14" s="40" t="str">
        <f t="shared" si="0"/>
        <v>10.61</v>
      </c>
      <c r="B14" s="40">
        <v>1</v>
      </c>
      <c r="C14" s="40">
        <v>0.61</v>
      </c>
      <c r="D14" s="40">
        <v>0</v>
      </c>
      <c r="E14" s="40">
        <v>0</v>
      </c>
      <c r="F14" s="46">
        <f>1*(F18-F13)/5+F13</f>
        <v>0.008528</v>
      </c>
      <c r="G14" s="50">
        <f>F14/Sheet2!B13</f>
        <v>1</v>
      </c>
    </row>
    <row r="15" spans="1:7" ht="15.75">
      <c r="A15" s="40" t="str">
        <f t="shared" si="0"/>
        <v>10.62</v>
      </c>
      <c r="B15" s="40">
        <v>1</v>
      </c>
      <c r="C15" s="40">
        <v>0.62</v>
      </c>
      <c r="D15" s="40">
        <v>0</v>
      </c>
      <c r="E15" s="40">
        <v>0</v>
      </c>
      <c r="F15" s="46">
        <f>2*(F18-F13)/5+F13</f>
        <v>0.008386000000000001</v>
      </c>
      <c r="G15" s="50">
        <f>F15/Sheet2!B14</f>
        <v>1</v>
      </c>
    </row>
    <row r="16" spans="1:7" ht="15.75">
      <c r="A16" s="40" t="str">
        <f t="shared" si="0"/>
        <v>10.63</v>
      </c>
      <c r="B16" s="40">
        <v>1</v>
      </c>
      <c r="C16" s="40">
        <v>0.63</v>
      </c>
      <c r="D16" s="40">
        <v>0</v>
      </c>
      <c r="E16" s="40">
        <v>0</v>
      </c>
      <c r="F16" s="46">
        <f>3*(F18-F13)/5+F13</f>
        <v>0.008244</v>
      </c>
      <c r="G16" s="50">
        <f>F16/Sheet2!B15</f>
        <v>1</v>
      </c>
    </row>
    <row r="17" spans="1:7" ht="15.75">
      <c r="A17" s="40" t="str">
        <f t="shared" si="0"/>
        <v>10.64</v>
      </c>
      <c r="B17" s="40">
        <v>1</v>
      </c>
      <c r="C17" s="40">
        <v>0.64</v>
      </c>
      <c r="D17" s="40">
        <v>0</v>
      </c>
      <c r="E17" s="40">
        <v>0</v>
      </c>
      <c r="F17" s="46">
        <f>4*(F18-F13)/5+F13</f>
        <v>0.008102</v>
      </c>
      <c r="G17" s="50">
        <f>F17/Sheet2!B16</f>
        <v>1</v>
      </c>
    </row>
    <row r="18" spans="1:7" s="52" customFormat="1" ht="15.75">
      <c r="A18" s="42" t="str">
        <f t="shared" si="0"/>
        <v>10.65</v>
      </c>
      <c r="B18" s="42">
        <v>1</v>
      </c>
      <c r="C18" s="42">
        <v>0.65</v>
      </c>
      <c r="D18" s="42">
        <v>0</v>
      </c>
      <c r="E18" s="42">
        <v>0</v>
      </c>
      <c r="F18" s="44">
        <v>0.00796</v>
      </c>
      <c r="G18" s="51">
        <f>F18/Sheet2!B17</f>
        <v>1</v>
      </c>
    </row>
    <row r="19" spans="1:7" ht="15.75">
      <c r="A19" s="40" t="str">
        <f t="shared" si="0"/>
        <v>10.66</v>
      </c>
      <c r="B19" s="40">
        <v>1</v>
      </c>
      <c r="C19" s="40">
        <v>0.66</v>
      </c>
      <c r="D19" s="40">
        <v>0</v>
      </c>
      <c r="E19" s="40">
        <v>0</v>
      </c>
      <c r="F19" s="46">
        <f>1*(F23-F18)/5+F18</f>
        <v>0.007822</v>
      </c>
      <c r="G19" s="50">
        <f>F19/Sheet2!B18</f>
        <v>1</v>
      </c>
    </row>
    <row r="20" spans="1:7" ht="15.75">
      <c r="A20" s="40" t="str">
        <f t="shared" si="0"/>
        <v>10.67</v>
      </c>
      <c r="B20" s="40">
        <v>1</v>
      </c>
      <c r="C20" s="40">
        <v>0.67</v>
      </c>
      <c r="D20" s="40">
        <v>0</v>
      </c>
      <c r="E20" s="40">
        <v>0</v>
      </c>
      <c r="F20" s="46">
        <f>2*(F23-F18)/5+F18</f>
        <v>0.007684</v>
      </c>
      <c r="G20" s="50">
        <f>F20/Sheet2!B19</f>
        <v>1</v>
      </c>
    </row>
    <row r="21" spans="1:7" ht="15.75">
      <c r="A21" s="40" t="str">
        <f t="shared" si="0"/>
        <v>10.68</v>
      </c>
      <c r="B21" s="40">
        <v>1</v>
      </c>
      <c r="C21" s="40">
        <v>0.68</v>
      </c>
      <c r="D21" s="40">
        <v>0</v>
      </c>
      <c r="E21" s="40">
        <v>0</v>
      </c>
      <c r="F21" s="46">
        <f>3*(F23-F18)/5+F18</f>
        <v>0.007546000000000001</v>
      </c>
      <c r="G21" s="50">
        <f>F21/Sheet2!B20</f>
        <v>1</v>
      </c>
    </row>
    <row r="22" spans="1:7" ht="15.75">
      <c r="A22" s="40" t="str">
        <f t="shared" si="0"/>
        <v>10.69</v>
      </c>
      <c r="B22" s="40">
        <v>1</v>
      </c>
      <c r="C22" s="40">
        <v>0.69</v>
      </c>
      <c r="D22" s="40">
        <v>0</v>
      </c>
      <c r="E22" s="40">
        <v>0</v>
      </c>
      <c r="F22" s="46">
        <f>4*(F23-F18)/5+F18</f>
        <v>0.0074080000000000005</v>
      </c>
      <c r="G22" s="50">
        <f>F22/Sheet2!B21</f>
        <v>1</v>
      </c>
    </row>
    <row r="23" spans="1:7" s="52" customFormat="1" ht="15.75">
      <c r="A23" s="42" t="str">
        <f aca="true" t="shared" si="1" ref="A23:A48">B23&amp;C23</f>
        <v>10.7</v>
      </c>
      <c r="B23" s="42">
        <v>1</v>
      </c>
      <c r="C23" s="42">
        <v>0.7</v>
      </c>
      <c r="D23" s="42">
        <v>0</v>
      </c>
      <c r="E23" s="42">
        <v>0</v>
      </c>
      <c r="F23" s="44">
        <v>0.00727</v>
      </c>
      <c r="G23" s="51">
        <f>F23/Sheet2!B22</f>
        <v>1</v>
      </c>
    </row>
    <row r="24" spans="1:7" ht="15.75">
      <c r="A24" s="40" t="str">
        <f t="shared" si="1"/>
        <v>10.71</v>
      </c>
      <c r="B24" s="40">
        <v>1</v>
      </c>
      <c r="C24" s="40">
        <v>0.71</v>
      </c>
      <c r="D24" s="40">
        <v>0</v>
      </c>
      <c r="E24" s="40">
        <v>0</v>
      </c>
      <c r="F24" s="46">
        <f>1*(F28-F23)/5+F23</f>
        <v>0.007142</v>
      </c>
      <c r="G24" s="50">
        <f>F24/Sheet2!B23</f>
        <v>1</v>
      </c>
    </row>
    <row r="25" spans="1:7" ht="15.75">
      <c r="A25" s="40" t="str">
        <f t="shared" si="1"/>
        <v>10.72</v>
      </c>
      <c r="B25" s="40">
        <v>1</v>
      </c>
      <c r="C25" s="40">
        <v>0.72</v>
      </c>
      <c r="D25" s="40">
        <v>0</v>
      </c>
      <c r="E25" s="40">
        <v>0</v>
      </c>
      <c r="F25" s="46">
        <f>2*(F28-F23)/5+F23</f>
        <v>0.007014</v>
      </c>
      <c r="G25" s="50">
        <f>F25/Sheet2!B24</f>
        <v>1</v>
      </c>
    </row>
    <row r="26" spans="1:7" ht="15.75">
      <c r="A26" s="40" t="str">
        <f t="shared" si="1"/>
        <v>10.73</v>
      </c>
      <c r="B26" s="40">
        <v>1</v>
      </c>
      <c r="C26" s="40">
        <v>0.73</v>
      </c>
      <c r="D26" s="40">
        <v>0</v>
      </c>
      <c r="E26" s="40">
        <v>0</v>
      </c>
      <c r="F26" s="46">
        <f>3*(F28-F23)/5+F23</f>
        <v>0.006886</v>
      </c>
      <c r="G26" s="50">
        <f>F26/Sheet2!B25</f>
        <v>1</v>
      </c>
    </row>
    <row r="27" spans="1:7" ht="15.75">
      <c r="A27" s="40" t="str">
        <f t="shared" si="1"/>
        <v>10.74</v>
      </c>
      <c r="B27" s="40">
        <v>1</v>
      </c>
      <c r="C27" s="40">
        <v>0.74</v>
      </c>
      <c r="D27" s="40">
        <v>0</v>
      </c>
      <c r="E27" s="40">
        <v>0</v>
      </c>
      <c r="F27" s="46">
        <f>4*(F28-F23)/5+F23</f>
        <v>0.006758</v>
      </c>
      <c r="G27" s="50">
        <f>F27/Sheet2!B26</f>
        <v>1</v>
      </c>
    </row>
    <row r="28" spans="1:7" s="52" customFormat="1" ht="15.75">
      <c r="A28" s="42" t="str">
        <f t="shared" si="1"/>
        <v>10.75</v>
      </c>
      <c r="B28" s="42">
        <v>1</v>
      </c>
      <c r="C28" s="42">
        <v>0.75</v>
      </c>
      <c r="D28" s="42">
        <v>0</v>
      </c>
      <c r="E28" s="42">
        <v>0</v>
      </c>
      <c r="F28" s="44">
        <v>0.00663</v>
      </c>
      <c r="G28" s="51">
        <f>F28/Sheet2!B27</f>
        <v>1</v>
      </c>
    </row>
    <row r="29" spans="1:7" ht="15.75">
      <c r="A29" s="40" t="str">
        <f>B29&amp;C29</f>
        <v>10.76</v>
      </c>
      <c r="B29" s="40">
        <v>1</v>
      </c>
      <c r="C29" s="40">
        <v>0.76</v>
      </c>
      <c r="D29" s="40">
        <v>0</v>
      </c>
      <c r="E29" s="40">
        <v>0</v>
      </c>
      <c r="F29" s="46">
        <f>1*(F33-F28)/5+F28</f>
        <v>0.006509999999999999</v>
      </c>
      <c r="G29" s="50">
        <f>F29/Sheet2!B28</f>
        <v>1</v>
      </c>
    </row>
    <row r="30" spans="1:7" ht="15.75">
      <c r="A30" s="40" t="str">
        <f>B30&amp;C30</f>
        <v>10.77</v>
      </c>
      <c r="B30" s="40">
        <v>1</v>
      </c>
      <c r="C30" s="40">
        <v>0.77</v>
      </c>
      <c r="D30" s="40">
        <v>0</v>
      </c>
      <c r="E30" s="40">
        <v>0</v>
      </c>
      <c r="F30" s="46">
        <f>2*(F33-F28)/5+F28</f>
        <v>0.00639</v>
      </c>
      <c r="G30" s="50">
        <f>F30/Sheet2!B29</f>
        <v>1</v>
      </c>
    </row>
    <row r="31" spans="1:7" ht="15.75">
      <c r="A31" s="40" t="str">
        <f>B31&amp;C31</f>
        <v>10.78</v>
      </c>
      <c r="B31" s="40">
        <v>1</v>
      </c>
      <c r="C31" s="40">
        <v>0.78</v>
      </c>
      <c r="D31" s="40">
        <v>0</v>
      </c>
      <c r="E31" s="40">
        <v>0</v>
      </c>
      <c r="F31" s="46">
        <f>3*(F33-F28)/5+F28</f>
        <v>0.0062699999999999995</v>
      </c>
      <c r="G31" s="50">
        <f>F31/Sheet2!B30</f>
        <v>1</v>
      </c>
    </row>
    <row r="32" spans="1:7" ht="15.75">
      <c r="A32" s="40" t="str">
        <f>B32&amp;C32</f>
        <v>10.79</v>
      </c>
      <c r="B32" s="40">
        <v>1</v>
      </c>
      <c r="C32" s="40">
        <v>0.79</v>
      </c>
      <c r="D32" s="40">
        <v>0</v>
      </c>
      <c r="E32" s="40">
        <v>0</v>
      </c>
      <c r="F32" s="46">
        <f>4*(F33-F28)/5+F28</f>
        <v>0.00615</v>
      </c>
      <c r="G32" s="50">
        <f>F32/Sheet2!B31</f>
        <v>1</v>
      </c>
    </row>
    <row r="33" spans="1:7" s="52" customFormat="1" ht="15.75">
      <c r="A33" s="42" t="str">
        <f t="shared" si="1"/>
        <v>10.8</v>
      </c>
      <c r="B33" s="42">
        <v>1</v>
      </c>
      <c r="C33" s="42">
        <v>0.8</v>
      </c>
      <c r="D33" s="42">
        <v>0</v>
      </c>
      <c r="E33" s="42">
        <v>0</v>
      </c>
      <c r="F33" s="44">
        <v>0.00603</v>
      </c>
      <c r="G33" s="51">
        <f>F33/Sheet2!B32</f>
        <v>1</v>
      </c>
    </row>
    <row r="34" spans="1:7" ht="15.75">
      <c r="A34" s="40" t="str">
        <f t="shared" si="1"/>
        <v>10.81</v>
      </c>
      <c r="B34" s="40">
        <v>1</v>
      </c>
      <c r="C34" s="40">
        <v>0.81</v>
      </c>
      <c r="D34" s="40">
        <v>0</v>
      </c>
      <c r="E34" s="40">
        <v>0</v>
      </c>
      <c r="F34" s="46">
        <f>1*(F38-F33)/5+F33</f>
        <v>0.005918</v>
      </c>
      <c r="G34" s="50">
        <f>F34/Sheet2!B33</f>
        <v>1</v>
      </c>
    </row>
    <row r="35" spans="1:7" ht="15.75">
      <c r="A35" s="40" t="str">
        <f t="shared" si="1"/>
        <v>10.82</v>
      </c>
      <c r="B35" s="40">
        <v>1</v>
      </c>
      <c r="C35" s="40">
        <v>0.82</v>
      </c>
      <c r="D35" s="40">
        <v>0</v>
      </c>
      <c r="E35" s="40">
        <v>0</v>
      </c>
      <c r="F35" s="46">
        <f>2*(F38-F33)/5+F33</f>
        <v>0.0058059999999999995</v>
      </c>
      <c r="G35" s="50">
        <f>F35/Sheet2!B34</f>
        <v>1</v>
      </c>
    </row>
    <row r="36" spans="1:7" ht="15.75">
      <c r="A36" s="40" t="str">
        <f t="shared" si="1"/>
        <v>10.83</v>
      </c>
      <c r="B36" s="40">
        <v>1</v>
      </c>
      <c r="C36" s="40">
        <v>0.83</v>
      </c>
      <c r="D36" s="40">
        <v>0</v>
      </c>
      <c r="E36" s="40">
        <v>0</v>
      </c>
      <c r="F36" s="46">
        <f>3*(F38-F33)/5+F33</f>
        <v>0.005694</v>
      </c>
      <c r="G36" s="50">
        <f>F36/Sheet2!B35</f>
        <v>1</v>
      </c>
    </row>
    <row r="37" spans="1:7" ht="15.75">
      <c r="A37" s="40" t="str">
        <f t="shared" si="1"/>
        <v>10.84</v>
      </c>
      <c r="B37" s="40">
        <v>1</v>
      </c>
      <c r="C37" s="40">
        <v>0.84</v>
      </c>
      <c r="D37" s="40">
        <v>0</v>
      </c>
      <c r="E37" s="40">
        <v>0</v>
      </c>
      <c r="F37" s="46">
        <f>4*(F38-F33)/5+F33</f>
        <v>0.005582</v>
      </c>
      <c r="G37" s="50">
        <f>F37/Sheet2!B36</f>
        <v>1</v>
      </c>
    </row>
    <row r="38" spans="1:7" s="52" customFormat="1" ht="15.75">
      <c r="A38" s="42" t="str">
        <f t="shared" si="1"/>
        <v>10.85</v>
      </c>
      <c r="B38" s="42">
        <v>1</v>
      </c>
      <c r="C38" s="42">
        <v>0.85</v>
      </c>
      <c r="D38" s="42">
        <v>0</v>
      </c>
      <c r="E38" s="42">
        <v>0</v>
      </c>
      <c r="F38" s="44">
        <v>0.00547</v>
      </c>
      <c r="G38" s="51">
        <f>F38/Sheet2!B37</f>
        <v>1</v>
      </c>
    </row>
    <row r="39" spans="1:7" ht="15.75">
      <c r="A39" s="40" t="str">
        <f>B39&amp;C39</f>
        <v>10.86</v>
      </c>
      <c r="B39" s="40">
        <v>1</v>
      </c>
      <c r="C39" s="40">
        <v>0.86</v>
      </c>
      <c r="D39" s="40">
        <v>0</v>
      </c>
      <c r="E39" s="40">
        <v>0</v>
      </c>
      <c r="F39" s="46">
        <f>1*(F43-F38)/5+F38</f>
        <v>0.005368</v>
      </c>
      <c r="G39" s="50">
        <f>F39/Sheet2!B38</f>
        <v>1</v>
      </c>
    </row>
    <row r="40" spans="1:7" ht="15.75">
      <c r="A40" s="40" t="str">
        <f>B40&amp;C40</f>
        <v>10.87</v>
      </c>
      <c r="B40" s="40">
        <v>1</v>
      </c>
      <c r="C40" s="40">
        <v>0.87</v>
      </c>
      <c r="D40" s="40">
        <v>0</v>
      </c>
      <c r="E40" s="40">
        <v>0</v>
      </c>
      <c r="F40" s="46">
        <f>2*(F43-F38)/5+F38</f>
        <v>0.005266</v>
      </c>
      <c r="G40" s="50">
        <f>F40/Sheet2!B39</f>
        <v>1</v>
      </c>
    </row>
    <row r="41" spans="1:7" ht="15.75">
      <c r="A41" s="40" t="str">
        <f>B41&amp;C41</f>
        <v>10.88</v>
      </c>
      <c r="B41" s="40">
        <v>1</v>
      </c>
      <c r="C41" s="40">
        <v>0.88</v>
      </c>
      <c r="D41" s="40">
        <v>0</v>
      </c>
      <c r="E41" s="40">
        <v>0</v>
      </c>
      <c r="F41" s="46">
        <f>3*(F43-F38)/5+F38</f>
        <v>0.005164</v>
      </c>
      <c r="G41" s="50">
        <f>F41/Sheet2!B40</f>
        <v>1</v>
      </c>
    </row>
    <row r="42" spans="1:7" ht="15.75">
      <c r="A42" s="40" t="str">
        <f>B42&amp;C42</f>
        <v>10.89</v>
      </c>
      <c r="B42" s="40">
        <v>1</v>
      </c>
      <c r="C42" s="40">
        <v>0.89</v>
      </c>
      <c r="D42" s="40">
        <v>0</v>
      </c>
      <c r="E42" s="40">
        <v>0</v>
      </c>
      <c r="F42" s="46">
        <f>4*(F43-F38)/5+F38</f>
        <v>0.005062</v>
      </c>
      <c r="G42" s="50">
        <f>F42/Sheet2!B41</f>
        <v>1</v>
      </c>
    </row>
    <row r="43" spans="1:7" s="52" customFormat="1" ht="15.75">
      <c r="A43" s="42" t="str">
        <f t="shared" si="1"/>
        <v>10.9</v>
      </c>
      <c r="B43" s="42">
        <v>1</v>
      </c>
      <c r="C43" s="42">
        <v>0.9</v>
      </c>
      <c r="D43" s="42">
        <v>0</v>
      </c>
      <c r="E43" s="42">
        <v>0</v>
      </c>
      <c r="F43" s="44">
        <v>0.00496</v>
      </c>
      <c r="G43" s="51">
        <f>F43/Sheet2!B42</f>
        <v>1</v>
      </c>
    </row>
    <row r="44" spans="1:7" ht="15.75">
      <c r="A44" s="40" t="str">
        <f t="shared" si="1"/>
        <v>10.91</v>
      </c>
      <c r="B44" s="40">
        <v>1</v>
      </c>
      <c r="C44" s="40">
        <v>0.91</v>
      </c>
      <c r="D44" s="40">
        <v>0</v>
      </c>
      <c r="E44" s="40">
        <v>0</v>
      </c>
      <c r="F44" s="46">
        <f>1*(F48-F43)/5+F43</f>
        <v>0.004866</v>
      </c>
      <c r="G44" s="50">
        <f>F44/Sheet2!B43</f>
        <v>1</v>
      </c>
    </row>
    <row r="45" spans="1:7" ht="15.75">
      <c r="A45" s="40" t="str">
        <f t="shared" si="1"/>
        <v>10.92</v>
      </c>
      <c r="B45" s="40">
        <v>1</v>
      </c>
      <c r="C45" s="40">
        <v>0.92</v>
      </c>
      <c r="D45" s="40">
        <v>0</v>
      </c>
      <c r="E45" s="40">
        <v>0</v>
      </c>
      <c r="F45" s="46">
        <f>2*(F48-F43)/5+F43</f>
        <v>0.004772</v>
      </c>
      <c r="G45" s="50">
        <f>F45/Sheet2!B44</f>
        <v>1</v>
      </c>
    </row>
    <row r="46" spans="1:7" ht="15.75">
      <c r="A46" s="40" t="str">
        <f t="shared" si="1"/>
        <v>10.93</v>
      </c>
      <c r="B46" s="40">
        <v>1</v>
      </c>
      <c r="C46" s="40">
        <v>0.93</v>
      </c>
      <c r="D46" s="40">
        <v>0</v>
      </c>
      <c r="E46" s="40">
        <v>0</v>
      </c>
      <c r="F46" s="46">
        <f>3*(F48-F43)/5+F43</f>
        <v>0.004678</v>
      </c>
      <c r="G46" s="50">
        <f>F46/Sheet2!B45</f>
        <v>1</v>
      </c>
    </row>
    <row r="47" spans="1:7" ht="15.75">
      <c r="A47" s="40" t="str">
        <f t="shared" si="1"/>
        <v>10.94</v>
      </c>
      <c r="B47" s="40">
        <v>1</v>
      </c>
      <c r="C47" s="40">
        <v>0.94</v>
      </c>
      <c r="D47" s="40">
        <v>0</v>
      </c>
      <c r="E47" s="40">
        <v>0</v>
      </c>
      <c r="F47" s="46">
        <f>4*(F48-F43)/5+F43</f>
        <v>0.004584</v>
      </c>
      <c r="G47" s="50">
        <f>F47/Sheet2!B46</f>
        <v>1</v>
      </c>
    </row>
    <row r="48" spans="1:7" s="52" customFormat="1" ht="15.75">
      <c r="A48" s="42" t="str">
        <f t="shared" si="1"/>
        <v>10.95</v>
      </c>
      <c r="B48" s="42">
        <v>1</v>
      </c>
      <c r="C48" s="42">
        <v>0.95</v>
      </c>
      <c r="D48" s="42">
        <v>0</v>
      </c>
      <c r="E48" s="42">
        <v>0</v>
      </c>
      <c r="F48" s="44">
        <v>0.00449</v>
      </c>
      <c r="G48" s="51">
        <f>F48/Sheet2!B47</f>
        <v>1</v>
      </c>
    </row>
    <row r="49" spans="1:7" ht="15.75">
      <c r="A49" s="40" t="str">
        <f aca="true" t="shared" si="2" ref="A49:A58">B49&amp;C49</f>
        <v>10.96</v>
      </c>
      <c r="B49" s="40">
        <v>1</v>
      </c>
      <c r="C49" s="40">
        <v>0.96</v>
      </c>
      <c r="D49" s="40">
        <v>0</v>
      </c>
      <c r="E49" s="40">
        <v>0</v>
      </c>
      <c r="F49" s="46">
        <f>1*(F53-F48)/5+F48</f>
        <v>0.004404</v>
      </c>
      <c r="G49" s="50">
        <f>F49/Sheet2!B48</f>
        <v>1</v>
      </c>
    </row>
    <row r="50" spans="1:7" ht="15.75">
      <c r="A50" s="40" t="str">
        <f t="shared" si="2"/>
        <v>10.97</v>
      </c>
      <c r="B50" s="40">
        <v>1</v>
      </c>
      <c r="C50" s="40">
        <v>0.97</v>
      </c>
      <c r="D50" s="40">
        <v>0</v>
      </c>
      <c r="E50" s="40">
        <v>0</v>
      </c>
      <c r="F50" s="46">
        <f>2*(F53-F48)/5+F48</f>
        <v>0.004318</v>
      </c>
      <c r="G50" s="50">
        <f>F50/Sheet2!B49</f>
        <v>1</v>
      </c>
    </row>
    <row r="51" spans="1:7" ht="15.75">
      <c r="A51" s="40" t="str">
        <f t="shared" si="2"/>
        <v>10.98</v>
      </c>
      <c r="B51" s="40">
        <v>1</v>
      </c>
      <c r="C51" s="40">
        <v>0.98</v>
      </c>
      <c r="D51" s="40">
        <v>0</v>
      </c>
      <c r="E51" s="40">
        <v>0</v>
      </c>
      <c r="F51" s="46">
        <f>3*(F53-F48)/5+F48</f>
        <v>0.0042320000000000005</v>
      </c>
      <c r="G51" s="50">
        <f>F51/Sheet2!B50</f>
        <v>1</v>
      </c>
    </row>
    <row r="52" spans="1:7" ht="15.75">
      <c r="A52" s="40" t="str">
        <f t="shared" si="2"/>
        <v>10.99</v>
      </c>
      <c r="B52" s="40">
        <v>1</v>
      </c>
      <c r="C52" s="40">
        <v>0.99</v>
      </c>
      <c r="D52" s="40">
        <v>0</v>
      </c>
      <c r="E52" s="40">
        <v>0</v>
      </c>
      <c r="F52" s="46">
        <f>4*(F53-F48)/5+F48</f>
        <v>0.004146</v>
      </c>
      <c r="G52" s="50">
        <f>F52/Sheet2!B51</f>
        <v>1</v>
      </c>
    </row>
    <row r="53" spans="1:7" s="52" customFormat="1" ht="15.75">
      <c r="A53" s="42" t="str">
        <f t="shared" si="2"/>
        <v>11</v>
      </c>
      <c r="B53" s="42">
        <v>1</v>
      </c>
      <c r="C53" s="42">
        <v>1</v>
      </c>
      <c r="D53" s="42">
        <v>0</v>
      </c>
      <c r="E53" s="42">
        <v>0</v>
      </c>
      <c r="F53" s="44">
        <v>0.00406</v>
      </c>
      <c r="G53" s="51">
        <f>F53/Sheet2!B52</f>
        <v>1</v>
      </c>
    </row>
    <row r="54" spans="1:7" s="52" customFormat="1" ht="15.75">
      <c r="A54" s="42" t="str">
        <f t="shared" si="2"/>
        <v>20.5</v>
      </c>
      <c r="B54" s="42">
        <v>2</v>
      </c>
      <c r="C54" s="42">
        <v>0.5</v>
      </c>
      <c r="D54" s="42">
        <v>1</v>
      </c>
      <c r="E54" s="42">
        <v>1</v>
      </c>
      <c r="F54" s="42">
        <v>0.00253</v>
      </c>
      <c r="G54" s="51">
        <f>F54/Sheet2!B2</f>
        <v>0.24975320829220138</v>
      </c>
    </row>
    <row r="55" spans="1:7" ht="15.75">
      <c r="A55" s="40" t="str">
        <f t="shared" si="2"/>
        <v>20.51</v>
      </c>
      <c r="B55" s="40">
        <v>2</v>
      </c>
      <c r="C55" s="40">
        <v>0.51</v>
      </c>
      <c r="D55" s="40">
        <v>1</v>
      </c>
      <c r="E55" s="40">
        <v>1</v>
      </c>
      <c r="F55" s="40">
        <f>1*(F59-F54)/5+F54</f>
        <v>0.002516</v>
      </c>
      <c r="G55" s="50">
        <f>F55/Sheet2!B3</f>
        <v>0.2520032051282051</v>
      </c>
    </row>
    <row r="56" spans="1:7" ht="15.75">
      <c r="A56" s="40" t="str">
        <f t="shared" si="2"/>
        <v>20.52</v>
      </c>
      <c r="B56" s="40">
        <v>2</v>
      </c>
      <c r="C56" s="40">
        <v>0.52</v>
      </c>
      <c r="D56" s="40">
        <v>1</v>
      </c>
      <c r="E56" s="40">
        <v>1</v>
      </c>
      <c r="F56" s="40">
        <f>2*(F59-F54)/5+F54</f>
        <v>0.002502</v>
      </c>
      <c r="G56" s="50">
        <f>F56/Sheet2!B4</f>
        <v>0.2543199837365318</v>
      </c>
    </row>
    <row r="57" spans="1:7" ht="15.75">
      <c r="A57" s="40" t="str">
        <f t="shared" si="2"/>
        <v>20.53</v>
      </c>
      <c r="B57" s="40">
        <v>2</v>
      </c>
      <c r="C57" s="40">
        <v>0.53</v>
      </c>
      <c r="D57" s="40">
        <v>1</v>
      </c>
      <c r="E57" s="40">
        <v>1</v>
      </c>
      <c r="F57" s="40">
        <f>3*(F59-F54)/5+F54</f>
        <v>0.002488</v>
      </c>
      <c r="G57" s="50">
        <f>F57/Sheet2!B5</f>
        <v>0.25670656211308296</v>
      </c>
    </row>
    <row r="58" spans="1:7" ht="15.75">
      <c r="A58" s="40" t="str">
        <f t="shared" si="2"/>
        <v>20.54</v>
      </c>
      <c r="B58" s="40">
        <v>2</v>
      </c>
      <c r="C58" s="40">
        <v>0.54</v>
      </c>
      <c r="D58" s="40">
        <v>1</v>
      </c>
      <c r="E58" s="40">
        <v>1</v>
      </c>
      <c r="F58" s="40">
        <f>4*(F59-F54)/5+F54</f>
        <v>0.002474</v>
      </c>
      <c r="G58" s="50">
        <f>F58/Sheet2!B6</f>
        <v>0.2591661428870731</v>
      </c>
    </row>
    <row r="59" spans="1:7" s="52" customFormat="1" ht="15.75">
      <c r="A59" s="42" t="str">
        <f aca="true" t="shared" si="3" ref="A59:A176">B59&amp;C59</f>
        <v>20.55</v>
      </c>
      <c r="B59" s="42">
        <v>2</v>
      </c>
      <c r="C59" s="42">
        <v>0.55</v>
      </c>
      <c r="D59" s="42">
        <v>1</v>
      </c>
      <c r="E59" s="42">
        <v>1</v>
      </c>
      <c r="F59" s="42">
        <v>0.00246</v>
      </c>
      <c r="G59" s="51">
        <f>F59/Sheet2!B7</f>
        <v>0.26170212765957446</v>
      </c>
    </row>
    <row r="60" spans="1:7" ht="15.75">
      <c r="A60" s="40" t="str">
        <f t="shared" si="3"/>
        <v>20.56</v>
      </c>
      <c r="B60" s="40">
        <v>2</v>
      </c>
      <c r="C60" s="40">
        <v>0.56</v>
      </c>
      <c r="D60" s="40">
        <v>1</v>
      </c>
      <c r="E60" s="40">
        <v>1</v>
      </c>
      <c r="F60" s="40">
        <f>1*(F64-F59)/5+F59</f>
        <v>0.00244</v>
      </c>
      <c r="G60" s="50">
        <f>F60/Sheet2!B8</f>
        <v>0.26366976442619405</v>
      </c>
    </row>
    <row r="61" spans="1:7" ht="15.75">
      <c r="A61" s="40" t="str">
        <f t="shared" si="3"/>
        <v>20.57</v>
      </c>
      <c r="B61" s="40">
        <v>2</v>
      </c>
      <c r="C61" s="40">
        <v>0.57</v>
      </c>
      <c r="D61" s="40">
        <v>1</v>
      </c>
      <c r="E61" s="40">
        <v>1</v>
      </c>
      <c r="F61" s="40">
        <f>2*(F64-F59)/5+F59</f>
        <v>0.00242</v>
      </c>
      <c r="G61" s="50">
        <f>F61/Sheet2!B9</f>
        <v>0.26570048309178745</v>
      </c>
    </row>
    <row r="62" spans="1:7" ht="15.75">
      <c r="A62" s="40" t="str">
        <f t="shared" si="3"/>
        <v>20.58</v>
      </c>
      <c r="B62" s="40">
        <v>2</v>
      </c>
      <c r="C62" s="40">
        <v>0.58</v>
      </c>
      <c r="D62" s="40">
        <v>1</v>
      </c>
      <c r="E62" s="40">
        <v>1</v>
      </c>
      <c r="F62" s="40">
        <f>3*(F64-F59)/5+F59</f>
        <v>0.0024000000000000002</v>
      </c>
      <c r="G62" s="50">
        <f>F62/Sheet2!B10</f>
        <v>0.2677973666592278</v>
      </c>
    </row>
    <row r="63" spans="1:7" ht="15.75">
      <c r="A63" s="40" t="str">
        <f t="shared" si="3"/>
        <v>20.59</v>
      </c>
      <c r="B63" s="40">
        <v>2</v>
      </c>
      <c r="C63" s="40">
        <v>0.59</v>
      </c>
      <c r="D63" s="40">
        <v>1</v>
      </c>
      <c r="E63" s="40">
        <v>1</v>
      </c>
      <c r="F63" s="40">
        <f>4*(F64-F59)/5+F59</f>
        <v>0.00238</v>
      </c>
      <c r="G63" s="50">
        <f>F63/Sheet2!B11</f>
        <v>0.26996370235934664</v>
      </c>
    </row>
    <row r="64" spans="1:7" s="52" customFormat="1" ht="15.75">
      <c r="A64" s="42" t="str">
        <f t="shared" si="3"/>
        <v>20.6</v>
      </c>
      <c r="B64" s="42">
        <v>2</v>
      </c>
      <c r="C64" s="42">
        <v>0.6</v>
      </c>
      <c r="D64" s="42">
        <v>1</v>
      </c>
      <c r="E64" s="42">
        <v>1</v>
      </c>
      <c r="F64" s="42">
        <v>0.00236</v>
      </c>
      <c r="G64" s="51">
        <f>F64/Sheet2!B12</f>
        <v>0.27220299884659743</v>
      </c>
    </row>
    <row r="65" spans="1:7" ht="15.75">
      <c r="A65" s="40" t="str">
        <f t="shared" si="3"/>
        <v>20.61</v>
      </c>
      <c r="B65" s="40">
        <v>2</v>
      </c>
      <c r="C65" s="40">
        <v>0.61</v>
      </c>
      <c r="D65" s="40">
        <v>1</v>
      </c>
      <c r="E65" s="40">
        <v>1</v>
      </c>
      <c r="F65" s="40">
        <f>1*(F69-F64)/5+F64</f>
        <v>0.002336</v>
      </c>
      <c r="G65" s="50">
        <f>F65/Sheet2!B13</f>
        <v>0.273921200750469</v>
      </c>
    </row>
    <row r="66" spans="1:7" ht="15.75">
      <c r="A66" s="40" t="str">
        <f t="shared" si="3"/>
        <v>20.62</v>
      </c>
      <c r="B66" s="40">
        <v>2</v>
      </c>
      <c r="C66" s="40">
        <v>0.62</v>
      </c>
      <c r="D66" s="40">
        <v>1</v>
      </c>
      <c r="E66" s="40">
        <v>1</v>
      </c>
      <c r="F66" s="40">
        <f>2*(F69-F64)/5+F64</f>
        <v>0.002312</v>
      </c>
      <c r="G66" s="50">
        <f>F66/Sheet2!B14</f>
        <v>0.27569759122346765</v>
      </c>
    </row>
    <row r="67" spans="1:7" ht="15.75">
      <c r="A67" s="40" t="str">
        <f t="shared" si="3"/>
        <v>20.63</v>
      </c>
      <c r="B67" s="40">
        <v>2</v>
      </c>
      <c r="C67" s="40">
        <v>0.63</v>
      </c>
      <c r="D67" s="40">
        <v>1</v>
      </c>
      <c r="E67" s="40">
        <v>1</v>
      </c>
      <c r="F67" s="40">
        <f>3*(F69-F64)/5+F64</f>
        <v>0.002288</v>
      </c>
      <c r="G67" s="50">
        <f>F67/Sheet2!B15</f>
        <v>0.2775351770984959</v>
      </c>
    </row>
    <row r="68" spans="1:7" ht="15.75">
      <c r="A68" s="40" t="str">
        <f t="shared" si="3"/>
        <v>20.64</v>
      </c>
      <c r="B68" s="40">
        <v>2</v>
      </c>
      <c r="C68" s="40">
        <v>0.64</v>
      </c>
      <c r="D68" s="40">
        <v>1</v>
      </c>
      <c r="E68" s="40">
        <v>1</v>
      </c>
      <c r="F68" s="40">
        <f>4*(F69-F64)/5+F64</f>
        <v>0.002264</v>
      </c>
      <c r="G68" s="50">
        <f>F68/Sheet2!B16</f>
        <v>0.27943717600592444</v>
      </c>
    </row>
    <row r="69" spans="1:7" s="52" customFormat="1" ht="15.75">
      <c r="A69" s="42" t="str">
        <f t="shared" si="3"/>
        <v>20.65</v>
      </c>
      <c r="B69" s="42">
        <v>2</v>
      </c>
      <c r="C69" s="42">
        <v>0.65</v>
      </c>
      <c r="D69" s="42">
        <v>1</v>
      </c>
      <c r="E69" s="42">
        <v>1</v>
      </c>
      <c r="F69" s="42">
        <v>0.00224</v>
      </c>
      <c r="G69" s="51">
        <f>F69/Sheet2!B17</f>
        <v>0.2814070351758794</v>
      </c>
    </row>
    <row r="70" spans="1:7" ht="15.75">
      <c r="A70" s="40" t="str">
        <f t="shared" si="3"/>
        <v>20.66</v>
      </c>
      <c r="B70" s="40">
        <v>2</v>
      </c>
      <c r="C70" s="40">
        <v>0.66</v>
      </c>
      <c r="D70" s="40">
        <v>1</v>
      </c>
      <c r="E70" s="40">
        <v>1</v>
      </c>
      <c r="F70" s="40">
        <f>1*(F74-F69)/5+F69</f>
        <v>0.002214</v>
      </c>
      <c r="G70" s="50">
        <f>F70/Sheet2!B18</f>
        <v>0.2830478138583482</v>
      </c>
    </row>
    <row r="71" spans="1:7" ht="15.75">
      <c r="A71" s="40" t="str">
        <f t="shared" si="3"/>
        <v>20.67</v>
      </c>
      <c r="B71" s="40">
        <v>2</v>
      </c>
      <c r="C71" s="40">
        <v>0.67</v>
      </c>
      <c r="D71" s="40">
        <v>1</v>
      </c>
      <c r="E71" s="40">
        <v>1</v>
      </c>
      <c r="F71" s="40">
        <f>2*(F74-F69)/5+F69</f>
        <v>0.002188</v>
      </c>
      <c r="G71" s="50">
        <f>F71/Sheet2!B19</f>
        <v>0.28474752732951586</v>
      </c>
    </row>
    <row r="72" spans="1:7" ht="15.75">
      <c r="A72" s="40" t="str">
        <f t="shared" si="3"/>
        <v>20.68</v>
      </c>
      <c r="B72" s="40">
        <v>2</v>
      </c>
      <c r="C72" s="40">
        <v>0.68</v>
      </c>
      <c r="D72" s="40">
        <v>1</v>
      </c>
      <c r="E72" s="40">
        <v>1</v>
      </c>
      <c r="F72" s="40">
        <f>3*(F74-F69)/5+F69</f>
        <v>0.002162</v>
      </c>
      <c r="G72" s="50">
        <f>F72/Sheet2!B20</f>
        <v>0.2865094089583885</v>
      </c>
    </row>
    <row r="73" spans="1:7" ht="15.75">
      <c r="A73" s="40" t="str">
        <f t="shared" si="3"/>
        <v>20.69</v>
      </c>
      <c r="B73" s="40">
        <v>2</v>
      </c>
      <c r="C73" s="40">
        <v>0.69</v>
      </c>
      <c r="D73" s="40">
        <v>1</v>
      </c>
      <c r="E73" s="40">
        <v>1</v>
      </c>
      <c r="F73" s="40">
        <f>4*(F74-F69)/5+F69</f>
        <v>0.002136</v>
      </c>
      <c r="G73" s="50">
        <f>F73/Sheet2!B21</f>
        <v>0.28833693304535635</v>
      </c>
    </row>
    <row r="74" spans="1:7" s="52" customFormat="1" ht="15.75">
      <c r="A74" s="42" t="str">
        <f t="shared" si="3"/>
        <v>20.7</v>
      </c>
      <c r="B74" s="42">
        <v>2</v>
      </c>
      <c r="C74" s="42">
        <v>0.7</v>
      </c>
      <c r="D74" s="42">
        <v>1</v>
      </c>
      <c r="E74" s="42">
        <v>1</v>
      </c>
      <c r="F74" s="42">
        <v>0.00211</v>
      </c>
      <c r="G74" s="51">
        <f>F74/Sheet2!B22</f>
        <v>0.2902338376891334</v>
      </c>
    </row>
    <row r="75" spans="1:7" ht="15.75">
      <c r="A75" s="40" t="str">
        <f t="shared" si="3"/>
        <v>20.71</v>
      </c>
      <c r="B75" s="40">
        <v>2</v>
      </c>
      <c r="C75" s="40">
        <v>0.71</v>
      </c>
      <c r="D75" s="40">
        <v>1</v>
      </c>
      <c r="E75" s="40">
        <v>1</v>
      </c>
      <c r="F75" s="40">
        <f>1*(F79-F74)/5+F74</f>
        <v>0.002082</v>
      </c>
      <c r="G75" s="50">
        <f>F75/Sheet2!B23</f>
        <v>0.29151498179781576</v>
      </c>
    </row>
    <row r="76" spans="1:7" ht="15.75">
      <c r="A76" s="40" t="str">
        <f t="shared" si="3"/>
        <v>20.72</v>
      </c>
      <c r="B76" s="40">
        <v>2</v>
      </c>
      <c r="C76" s="40">
        <v>0.72</v>
      </c>
      <c r="D76" s="40">
        <v>1</v>
      </c>
      <c r="E76" s="40">
        <v>1</v>
      </c>
      <c r="F76" s="40">
        <f>2*(F79-F74)/5+F74</f>
        <v>0.002054</v>
      </c>
      <c r="G76" s="50">
        <f>F76/Sheet2!B24</f>
        <v>0.29284288565725686</v>
      </c>
    </row>
    <row r="77" spans="1:7" ht="15.75">
      <c r="A77" s="40" t="str">
        <f t="shared" si="3"/>
        <v>20.73</v>
      </c>
      <c r="B77" s="40">
        <v>2</v>
      </c>
      <c r="C77" s="40">
        <v>0.73</v>
      </c>
      <c r="D77" s="40">
        <v>1</v>
      </c>
      <c r="E77" s="40">
        <v>1</v>
      </c>
      <c r="F77" s="40">
        <f>3*(F79-F74)/5+F74</f>
        <v>0.002026</v>
      </c>
      <c r="G77" s="50">
        <f>F77/Sheet2!B25</f>
        <v>0.29422015683996516</v>
      </c>
    </row>
    <row r="78" spans="1:7" ht="15.75">
      <c r="A78" s="40" t="str">
        <f t="shared" si="3"/>
        <v>20.74</v>
      </c>
      <c r="B78" s="40">
        <v>2</v>
      </c>
      <c r="C78" s="40">
        <v>0.74</v>
      </c>
      <c r="D78" s="40">
        <v>1</v>
      </c>
      <c r="E78" s="40">
        <v>1</v>
      </c>
      <c r="F78" s="40">
        <f>4*(F79-F74)/5+F74</f>
        <v>0.0019979999999999998</v>
      </c>
      <c r="G78" s="50">
        <f>F78/Sheet2!B26</f>
        <v>0.29564960047351285</v>
      </c>
    </row>
    <row r="79" spans="1:7" s="52" customFormat="1" ht="15.75">
      <c r="A79" s="42" t="str">
        <f t="shared" si="3"/>
        <v>20.75</v>
      </c>
      <c r="B79" s="42">
        <v>2</v>
      </c>
      <c r="C79" s="42">
        <v>0.75</v>
      </c>
      <c r="D79" s="42">
        <v>1</v>
      </c>
      <c r="E79" s="42">
        <v>1</v>
      </c>
      <c r="F79" s="42">
        <v>0.00197</v>
      </c>
      <c r="G79" s="51">
        <f>F79/Sheet2!B27</f>
        <v>0.2971342383107089</v>
      </c>
    </row>
    <row r="80" spans="1:7" ht="15.75">
      <c r="A80" s="40" t="str">
        <f t="shared" si="3"/>
        <v>20.76</v>
      </c>
      <c r="B80" s="40">
        <v>2</v>
      </c>
      <c r="C80" s="40">
        <v>0.76</v>
      </c>
      <c r="D80" s="40">
        <v>1</v>
      </c>
      <c r="E80" s="40">
        <v>1</v>
      </c>
      <c r="F80" s="40">
        <f>1*(F84-F79)/5+F79</f>
        <v>0.0019399999999999999</v>
      </c>
      <c r="G80" s="50">
        <f>F80/Sheet2!B28</f>
        <v>0.2980030721966206</v>
      </c>
    </row>
    <row r="81" spans="1:7" ht="15.75">
      <c r="A81" s="40" t="str">
        <f t="shared" si="3"/>
        <v>20.77</v>
      </c>
      <c r="B81" s="40">
        <v>2</v>
      </c>
      <c r="C81" s="40">
        <v>0.77</v>
      </c>
      <c r="D81" s="40">
        <v>1</v>
      </c>
      <c r="E81" s="40">
        <v>1</v>
      </c>
      <c r="F81" s="40">
        <f>2*(F84-F79)/5+F79</f>
        <v>0.00191</v>
      </c>
      <c r="G81" s="50">
        <f>F81/Sheet2!B29</f>
        <v>0.29890453834115804</v>
      </c>
    </row>
    <row r="82" spans="1:7" ht="15.75">
      <c r="A82" s="40" t="str">
        <f t="shared" si="3"/>
        <v>20.78</v>
      </c>
      <c r="B82" s="40">
        <v>2</v>
      </c>
      <c r="C82" s="40">
        <v>0.78</v>
      </c>
      <c r="D82" s="40">
        <v>1</v>
      </c>
      <c r="E82" s="40">
        <v>1</v>
      </c>
      <c r="F82" s="40">
        <f>3*(F84-F79)/5+F79</f>
        <v>0.00188</v>
      </c>
      <c r="G82" s="50">
        <f>F82/Sheet2!B30</f>
        <v>0.2998405103668262</v>
      </c>
    </row>
    <row r="83" spans="1:7" ht="15.75">
      <c r="A83" s="40" t="str">
        <f t="shared" si="3"/>
        <v>20.79</v>
      </c>
      <c r="B83" s="40">
        <v>2</v>
      </c>
      <c r="C83" s="40">
        <v>0.79</v>
      </c>
      <c r="D83" s="40">
        <v>1</v>
      </c>
      <c r="E83" s="40">
        <v>1</v>
      </c>
      <c r="F83" s="40">
        <f>4*(F84-F79)/5+F79</f>
        <v>0.00185</v>
      </c>
      <c r="G83" s="50">
        <f>F83/Sheet2!B31</f>
        <v>0.3008130081300813</v>
      </c>
    </row>
    <row r="84" spans="1:7" s="52" customFormat="1" ht="15.75">
      <c r="A84" s="42" t="str">
        <f t="shared" si="3"/>
        <v>20.8</v>
      </c>
      <c r="B84" s="42">
        <v>2</v>
      </c>
      <c r="C84" s="42">
        <v>0.8</v>
      </c>
      <c r="D84" s="42">
        <v>1</v>
      </c>
      <c r="E84" s="42">
        <v>1</v>
      </c>
      <c r="F84" s="42">
        <v>0.00182</v>
      </c>
      <c r="G84" s="51">
        <f>F84/Sheet2!B32</f>
        <v>0.3018242122719735</v>
      </c>
    </row>
    <row r="85" spans="1:7" ht="15.75">
      <c r="A85" s="40" t="str">
        <f t="shared" si="3"/>
        <v>20.81</v>
      </c>
      <c r="B85" s="40">
        <v>2</v>
      </c>
      <c r="C85" s="40">
        <v>0.81</v>
      </c>
      <c r="D85" s="40">
        <v>1</v>
      </c>
      <c r="E85" s="40">
        <v>1</v>
      </c>
      <c r="F85" s="40">
        <f>1*(F89-F84)/5+F84</f>
        <v>0.001792</v>
      </c>
      <c r="G85" s="50">
        <f>F85/Sheet2!B33</f>
        <v>0.30280500168976004</v>
      </c>
    </row>
    <row r="86" spans="1:7" ht="15.75">
      <c r="A86" s="40" t="str">
        <f t="shared" si="3"/>
        <v>20.82</v>
      </c>
      <c r="B86" s="40">
        <v>2</v>
      </c>
      <c r="C86" s="40">
        <v>0.82</v>
      </c>
      <c r="D86" s="40">
        <v>1</v>
      </c>
      <c r="E86" s="40">
        <v>1</v>
      </c>
      <c r="F86" s="40">
        <f>2*(F89-F84)/5+F84</f>
        <v>0.001764</v>
      </c>
      <c r="G86" s="50">
        <f>F86/Sheet2!B34</f>
        <v>0.3038236307268343</v>
      </c>
    </row>
    <row r="87" spans="1:7" ht="15.75">
      <c r="A87" s="40" t="str">
        <f t="shared" si="3"/>
        <v>20.83</v>
      </c>
      <c r="B87" s="40">
        <v>2</v>
      </c>
      <c r="C87" s="40">
        <v>0.83</v>
      </c>
      <c r="D87" s="40">
        <v>1</v>
      </c>
      <c r="E87" s="40">
        <v>1</v>
      </c>
      <c r="F87" s="40">
        <f>3*(F89-F84)/5+F84</f>
        <v>0.0017360000000000001</v>
      </c>
      <c r="G87" s="50">
        <f>F87/Sheet2!B35</f>
        <v>0.30488233227959255</v>
      </c>
    </row>
    <row r="88" spans="1:7" ht="15.75">
      <c r="A88" s="40" t="str">
        <f t="shared" si="3"/>
        <v>20.84</v>
      </c>
      <c r="B88" s="40">
        <v>2</v>
      </c>
      <c r="C88" s="40">
        <v>0.84</v>
      </c>
      <c r="D88" s="40">
        <v>1</v>
      </c>
      <c r="E88" s="40">
        <v>1</v>
      </c>
      <c r="F88" s="40">
        <f>4*(F89-F84)/5+F84</f>
        <v>0.001708</v>
      </c>
      <c r="G88" s="50">
        <f>F88/Sheet2!B36</f>
        <v>0.3059835184521677</v>
      </c>
    </row>
    <row r="89" spans="1:7" s="52" customFormat="1" ht="15.75">
      <c r="A89" s="42" t="str">
        <f t="shared" si="3"/>
        <v>20.85</v>
      </c>
      <c r="B89" s="42">
        <v>2</v>
      </c>
      <c r="C89" s="42">
        <v>0.85</v>
      </c>
      <c r="D89" s="42">
        <v>1</v>
      </c>
      <c r="E89" s="42">
        <v>1</v>
      </c>
      <c r="F89" s="42">
        <v>0.00168</v>
      </c>
      <c r="G89" s="51">
        <f>F89/Sheet2!B37</f>
        <v>0.3071297989031079</v>
      </c>
    </row>
    <row r="90" spans="1:7" ht="15.75">
      <c r="A90" s="40" t="str">
        <f t="shared" si="3"/>
        <v>20.86</v>
      </c>
      <c r="B90" s="40">
        <v>2</v>
      </c>
      <c r="C90" s="40">
        <v>0.86</v>
      </c>
      <c r="D90" s="40">
        <v>1</v>
      </c>
      <c r="E90" s="40">
        <v>1</v>
      </c>
      <c r="F90" s="40">
        <f>1*(F94-F89)/5+F89</f>
        <v>0.00165</v>
      </c>
      <c r="G90" s="50">
        <f>F90/Sheet2!B38</f>
        <v>0.3073770491803278</v>
      </c>
    </row>
    <row r="91" spans="1:7" ht="15.75">
      <c r="A91" s="40" t="str">
        <f t="shared" si="3"/>
        <v>20.87</v>
      </c>
      <c r="B91" s="40">
        <v>2</v>
      </c>
      <c r="C91" s="40">
        <v>0.87</v>
      </c>
      <c r="D91" s="40">
        <v>1</v>
      </c>
      <c r="E91" s="40">
        <v>1</v>
      </c>
      <c r="F91" s="40">
        <f>2*(F94-F89)/5+F89</f>
        <v>0.00162</v>
      </c>
      <c r="G91" s="50">
        <f>F91/Sheet2!B39</f>
        <v>0.3076338777060387</v>
      </c>
    </row>
    <row r="92" spans="1:7" ht="15.75">
      <c r="A92" s="40" t="str">
        <f t="shared" si="3"/>
        <v>20.88</v>
      </c>
      <c r="B92" s="40">
        <v>2</v>
      </c>
      <c r="C92" s="40">
        <v>0.88</v>
      </c>
      <c r="D92" s="40">
        <v>1</v>
      </c>
      <c r="E92" s="40">
        <v>1</v>
      </c>
      <c r="F92" s="40">
        <f>3*(F94-F89)/5+F89</f>
        <v>0.00159</v>
      </c>
      <c r="G92" s="50">
        <f>F92/Sheet2!B40</f>
        <v>0.30790085205267237</v>
      </c>
    </row>
    <row r="93" spans="1:7" ht="15.75">
      <c r="A93" s="40" t="str">
        <f t="shared" si="3"/>
        <v>20.89</v>
      </c>
      <c r="B93" s="40">
        <v>2</v>
      </c>
      <c r="C93" s="40">
        <v>0.89</v>
      </c>
      <c r="D93" s="40">
        <v>1</v>
      </c>
      <c r="E93" s="40">
        <v>1</v>
      </c>
      <c r="F93" s="40">
        <f>4*(F94-F89)/5+F89</f>
        <v>0.00156</v>
      </c>
      <c r="G93" s="50">
        <f>F93/Sheet2!B41</f>
        <v>0.30817858553931254</v>
      </c>
    </row>
    <row r="94" spans="1:7" s="52" customFormat="1" ht="15.75">
      <c r="A94" s="42" t="str">
        <f t="shared" si="3"/>
        <v>20.9</v>
      </c>
      <c r="B94" s="42">
        <v>2</v>
      </c>
      <c r="C94" s="42">
        <v>0.9</v>
      </c>
      <c r="D94" s="42">
        <v>1</v>
      </c>
      <c r="E94" s="42">
        <v>1</v>
      </c>
      <c r="F94" s="42">
        <v>0.00153</v>
      </c>
      <c r="G94" s="51">
        <f>F94/Sheet2!B42</f>
        <v>0.3084677419354839</v>
      </c>
    </row>
    <row r="95" spans="1:7" ht="15.75">
      <c r="A95" s="40" t="str">
        <f t="shared" si="3"/>
        <v>20.91</v>
      </c>
      <c r="B95" s="40">
        <v>2</v>
      </c>
      <c r="C95" s="40">
        <v>0.91</v>
      </c>
      <c r="D95" s="40">
        <v>1</v>
      </c>
      <c r="E95" s="40">
        <v>1</v>
      </c>
      <c r="F95" s="40">
        <f>1*(F99-F94)/5+F94</f>
        <v>0.001504</v>
      </c>
      <c r="G95" s="50">
        <f>F95/Sheet2!B43</f>
        <v>0.30908343608713523</v>
      </c>
    </row>
    <row r="96" spans="1:7" ht="15.75">
      <c r="A96" s="40" t="str">
        <f t="shared" si="3"/>
        <v>20.92</v>
      </c>
      <c r="B96" s="40">
        <v>2</v>
      </c>
      <c r="C96" s="40">
        <v>0.92</v>
      </c>
      <c r="D96" s="40">
        <v>1</v>
      </c>
      <c r="E96" s="40">
        <v>1</v>
      </c>
      <c r="F96" s="40">
        <f>2*(F99-F94)/5+F94</f>
        <v>0.001478</v>
      </c>
      <c r="G96" s="50">
        <f>F96/Sheet2!B44</f>
        <v>0.3097233864207879</v>
      </c>
    </row>
    <row r="97" spans="1:7" ht="15.75">
      <c r="A97" s="40" t="str">
        <f t="shared" si="3"/>
        <v>20.93</v>
      </c>
      <c r="B97" s="40">
        <v>2</v>
      </c>
      <c r="C97" s="40">
        <v>0.93</v>
      </c>
      <c r="D97" s="40">
        <v>1</v>
      </c>
      <c r="E97" s="40">
        <v>1</v>
      </c>
      <c r="F97" s="40">
        <f>3*(F99-F94)/5+F94</f>
        <v>0.001452</v>
      </c>
      <c r="G97" s="50">
        <f>F97/Sheet2!B45</f>
        <v>0.3103890551517743</v>
      </c>
    </row>
    <row r="98" spans="1:7" ht="15.75">
      <c r="A98" s="40" t="str">
        <f t="shared" si="3"/>
        <v>20.94</v>
      </c>
      <c r="B98" s="40">
        <v>2</v>
      </c>
      <c r="C98" s="40">
        <v>0.94</v>
      </c>
      <c r="D98" s="40">
        <v>1</v>
      </c>
      <c r="E98" s="40">
        <v>1</v>
      </c>
      <c r="F98" s="40">
        <f>4*(F99-F94)/5+F94</f>
        <v>0.001426</v>
      </c>
      <c r="G98" s="50">
        <f>F98/Sheet2!B46</f>
        <v>0.31108202443280975</v>
      </c>
    </row>
    <row r="99" spans="1:7" s="52" customFormat="1" ht="15.75">
      <c r="A99" s="42" t="str">
        <f t="shared" si="3"/>
        <v>20.95</v>
      </c>
      <c r="B99" s="42">
        <v>2</v>
      </c>
      <c r="C99" s="42">
        <v>0.95</v>
      </c>
      <c r="D99" s="42">
        <v>1</v>
      </c>
      <c r="E99" s="42">
        <v>1</v>
      </c>
      <c r="F99" s="42">
        <v>0.0014</v>
      </c>
      <c r="G99" s="51">
        <f>F99/Sheet2!B47</f>
        <v>0.311804008908686</v>
      </c>
    </row>
    <row r="100" spans="1:7" ht="15.75">
      <c r="A100" s="40" t="str">
        <f t="shared" si="3"/>
        <v>20.96</v>
      </c>
      <c r="B100" s="40">
        <v>2</v>
      </c>
      <c r="C100" s="40">
        <v>0.96</v>
      </c>
      <c r="D100" s="40">
        <v>1</v>
      </c>
      <c r="E100" s="40">
        <v>1</v>
      </c>
      <c r="F100" s="40">
        <f>1*(F104-F99)/5+F99</f>
        <v>0.001374</v>
      </c>
      <c r="G100" s="50">
        <f>F100/Sheet2!B48</f>
        <v>0.3119891008174387</v>
      </c>
    </row>
    <row r="101" spans="1:7" ht="15.75">
      <c r="A101" s="40" t="str">
        <f t="shared" si="3"/>
        <v>20.97</v>
      </c>
      <c r="B101" s="40">
        <v>2</v>
      </c>
      <c r="C101" s="40">
        <v>0.97</v>
      </c>
      <c r="D101" s="40">
        <v>1</v>
      </c>
      <c r="E101" s="40">
        <v>1</v>
      </c>
      <c r="F101" s="40">
        <f>2*(F104-F99)/5+F99</f>
        <v>0.001348</v>
      </c>
      <c r="G101" s="50">
        <f>F101/Sheet2!B49</f>
        <v>0.3121815655396017</v>
      </c>
    </row>
    <row r="102" spans="1:7" ht="15.75">
      <c r="A102" s="40" t="str">
        <f t="shared" si="3"/>
        <v>20.98</v>
      </c>
      <c r="B102" s="40">
        <v>2</v>
      </c>
      <c r="C102" s="40">
        <v>0.98</v>
      </c>
      <c r="D102" s="40">
        <v>1</v>
      </c>
      <c r="E102" s="40">
        <v>1</v>
      </c>
      <c r="F102" s="40">
        <f>3*(F104-F99)/5+F99</f>
        <v>0.001322</v>
      </c>
      <c r="G102" s="50">
        <f>F102/Sheet2!B50</f>
        <v>0.31238185255198486</v>
      </c>
    </row>
    <row r="103" spans="1:7" ht="15.75">
      <c r="A103" s="40" t="str">
        <f t="shared" si="3"/>
        <v>20.99</v>
      </c>
      <c r="B103" s="40">
        <v>2</v>
      </c>
      <c r="C103" s="40">
        <v>0.99</v>
      </c>
      <c r="D103" s="40">
        <v>1</v>
      </c>
      <c r="E103" s="40">
        <v>1</v>
      </c>
      <c r="F103" s="40">
        <f>4*(F104-F99)/5+F99</f>
        <v>0.001296</v>
      </c>
      <c r="G103" s="50">
        <f>F103/Sheet2!B51</f>
        <v>0.3125904486251809</v>
      </c>
    </row>
    <row r="104" spans="1:7" s="52" customFormat="1" ht="15.75">
      <c r="A104" s="42" t="str">
        <f t="shared" si="3"/>
        <v>21</v>
      </c>
      <c r="B104" s="42">
        <v>2</v>
      </c>
      <c r="C104" s="42">
        <v>1</v>
      </c>
      <c r="D104" s="42">
        <v>1</v>
      </c>
      <c r="E104" s="42">
        <v>1</v>
      </c>
      <c r="F104" s="42">
        <v>0.00127</v>
      </c>
      <c r="G104" s="51">
        <f>F104/Sheet2!B52</f>
        <v>0.312807881773399</v>
      </c>
    </row>
    <row r="105" spans="1:7" s="52" customFormat="1" ht="15.75">
      <c r="A105" s="42" t="str">
        <f t="shared" si="3"/>
        <v>30.5</v>
      </c>
      <c r="B105" s="42">
        <v>3</v>
      </c>
      <c r="C105" s="42">
        <v>0.5</v>
      </c>
      <c r="D105" s="42">
        <v>1.422</v>
      </c>
      <c r="E105" s="42">
        <v>1.38</v>
      </c>
      <c r="F105" s="42">
        <v>0.00471</v>
      </c>
      <c r="G105" s="51">
        <f>F105/Sheet2!B2</f>
        <v>0.4649555774925962</v>
      </c>
    </row>
    <row r="106" spans="1:7" ht="15.75">
      <c r="A106" s="40" t="str">
        <f t="shared" si="3"/>
        <v>30.51</v>
      </c>
      <c r="B106" s="40">
        <v>3</v>
      </c>
      <c r="C106" s="40">
        <v>0.51</v>
      </c>
      <c r="D106" s="40">
        <f>1*(D110-D105)/5+D105</f>
        <v>1.4176</v>
      </c>
      <c r="E106" s="40">
        <f>1*(E110-E105)/5+E105</f>
        <v>1.38</v>
      </c>
      <c r="F106" s="40">
        <f>1*(F110-F105)/5+F105</f>
        <v>0.004676</v>
      </c>
      <c r="G106" s="50">
        <f>F106/Sheet2!B3</f>
        <v>0.4683493589743589</v>
      </c>
    </row>
    <row r="107" spans="1:7" ht="15.75">
      <c r="A107" s="40" t="str">
        <f t="shared" si="3"/>
        <v>30.52</v>
      </c>
      <c r="B107" s="40">
        <v>3</v>
      </c>
      <c r="C107" s="40">
        <v>0.52</v>
      </c>
      <c r="D107" s="40">
        <f>2*(D110-D105)/5+D105</f>
        <v>1.4132</v>
      </c>
      <c r="E107" s="40">
        <f>2*(E110-E105)/5+E105</f>
        <v>1.38</v>
      </c>
      <c r="F107" s="40">
        <f>2*(F110-F105)/5+F105</f>
        <v>0.004641999999999999</v>
      </c>
      <c r="G107" s="50">
        <f>F107/Sheet2!B4</f>
        <v>0.4718438707054279</v>
      </c>
    </row>
    <row r="108" spans="1:7" ht="15.75">
      <c r="A108" s="40" t="str">
        <f t="shared" si="3"/>
        <v>30.53</v>
      </c>
      <c r="B108" s="40">
        <v>3</v>
      </c>
      <c r="C108" s="40">
        <v>0.53</v>
      </c>
      <c r="D108" s="40">
        <f>3*(D110-D105)/5+D105</f>
        <v>1.4087999999999998</v>
      </c>
      <c r="E108" s="40">
        <f>3*(E110-E105)/5+E105</f>
        <v>1.38</v>
      </c>
      <c r="F108" s="40">
        <f>3*(F110-F105)/5+F105</f>
        <v>0.004608</v>
      </c>
      <c r="G108" s="50">
        <f>F108/Sheet2!B5</f>
        <v>0.47544366487825007</v>
      </c>
    </row>
    <row r="109" spans="1:7" ht="15.75">
      <c r="A109" s="40" t="str">
        <f t="shared" si="3"/>
        <v>30.54</v>
      </c>
      <c r="B109" s="40">
        <v>3</v>
      </c>
      <c r="C109" s="40">
        <v>0.54</v>
      </c>
      <c r="D109" s="40">
        <f>4*(D110-D105)/5+D105</f>
        <v>1.4043999999999999</v>
      </c>
      <c r="E109" s="40">
        <f>4*(E110-E105)/5+E105</f>
        <v>1.38</v>
      </c>
      <c r="F109" s="40">
        <f>4*(F110-F105)/5+F105</f>
        <v>0.004574</v>
      </c>
      <c r="G109" s="50">
        <f>F109/Sheet2!B6</f>
        <v>0.47915357217682797</v>
      </c>
    </row>
    <row r="110" spans="1:7" s="52" customFormat="1" ht="15.75">
      <c r="A110" s="42" t="str">
        <f t="shared" si="3"/>
        <v>30.55</v>
      </c>
      <c r="B110" s="42">
        <v>3</v>
      </c>
      <c r="C110" s="42">
        <v>0.55</v>
      </c>
      <c r="D110" s="42">
        <v>1.4</v>
      </c>
      <c r="E110" s="42">
        <v>1.38</v>
      </c>
      <c r="F110" s="42">
        <v>0.00454</v>
      </c>
      <c r="G110" s="51">
        <f>F110/Sheet2!B7</f>
        <v>0.4829787234042553</v>
      </c>
    </row>
    <row r="111" spans="1:7" ht="15.75">
      <c r="A111" s="40" t="str">
        <f>B111&amp;C111</f>
        <v>30.56</v>
      </c>
      <c r="B111" s="40">
        <v>3</v>
      </c>
      <c r="C111" s="40">
        <v>0.56</v>
      </c>
      <c r="D111" s="40">
        <f>1*(D115-D110)/5+D110</f>
        <v>1.3961999999999999</v>
      </c>
      <c r="E111" s="40">
        <f>1*(E115-E110)/5+E110</f>
        <v>1.378</v>
      </c>
      <c r="F111" s="40">
        <f>1*(F115-F110)/5+F110</f>
        <v>0.00449</v>
      </c>
      <c r="G111" s="50">
        <f>F111/Sheet2!B8</f>
        <v>0.4851955910957424</v>
      </c>
    </row>
    <row r="112" spans="1:7" ht="15.75">
      <c r="A112" s="40" t="str">
        <f>B112&amp;C112</f>
        <v>30.57</v>
      </c>
      <c r="B112" s="40">
        <v>3</v>
      </c>
      <c r="C112" s="40">
        <v>0.57</v>
      </c>
      <c r="D112" s="40">
        <f>2*(D115-D110)/5+D110</f>
        <v>1.3923999999999999</v>
      </c>
      <c r="E112" s="40">
        <f>2*(E115-E110)/5+E110</f>
        <v>1.376</v>
      </c>
      <c r="F112" s="40">
        <f>2*(F115-F110)/5+F110</f>
        <v>0.00444</v>
      </c>
      <c r="G112" s="50">
        <f>F112/Sheet2!B9</f>
        <v>0.48748353096179187</v>
      </c>
    </row>
    <row r="113" spans="1:7" ht="15.75">
      <c r="A113" s="40" t="str">
        <f>B113&amp;C113</f>
        <v>30.58</v>
      </c>
      <c r="B113" s="40">
        <v>3</v>
      </c>
      <c r="C113" s="40">
        <v>0.58</v>
      </c>
      <c r="D113" s="40">
        <f>3*(D115-D110)/5+D110</f>
        <v>1.3886</v>
      </c>
      <c r="E113" s="40">
        <f>3*(E115-E110)/5+E110</f>
        <v>1.374</v>
      </c>
      <c r="F113" s="40">
        <f>3*(F115-F110)/5+F110</f>
        <v>0.00439</v>
      </c>
      <c r="G113" s="50">
        <f>F113/Sheet2!B10</f>
        <v>0.48984601651417087</v>
      </c>
    </row>
    <row r="114" spans="1:7" ht="15.75">
      <c r="A114" s="40" t="str">
        <f>B114&amp;C114</f>
        <v>30.59</v>
      </c>
      <c r="B114" s="40">
        <v>3</v>
      </c>
      <c r="C114" s="40">
        <v>0.59</v>
      </c>
      <c r="D114" s="40">
        <f>4*(D115-D110)/5+D110</f>
        <v>1.3848</v>
      </c>
      <c r="E114" s="40">
        <f>4*(E115-E110)/5+E110</f>
        <v>1.372</v>
      </c>
      <c r="F114" s="40">
        <f>4*(F115-F110)/5+F110</f>
        <v>0.00434</v>
      </c>
      <c r="G114" s="50">
        <f>F114/Sheet2!B11</f>
        <v>0.4922867513611615</v>
      </c>
    </row>
    <row r="115" spans="1:7" s="52" customFormat="1" ht="15.75">
      <c r="A115" s="42" t="str">
        <f t="shared" si="3"/>
        <v>30.6</v>
      </c>
      <c r="B115" s="42">
        <v>3</v>
      </c>
      <c r="C115" s="42">
        <v>0.6</v>
      </c>
      <c r="D115" s="42">
        <v>1.381</v>
      </c>
      <c r="E115" s="42">
        <v>1.37</v>
      </c>
      <c r="F115" s="42">
        <v>0.00429</v>
      </c>
      <c r="G115" s="51">
        <f>F115/Sheet2!B12</f>
        <v>0.4948096885813149</v>
      </c>
    </row>
    <row r="116" spans="1:7" ht="15.75">
      <c r="A116" s="40" t="str">
        <f t="shared" si="3"/>
        <v>30.61</v>
      </c>
      <c r="B116" s="40">
        <v>3</v>
      </c>
      <c r="C116" s="40">
        <v>0.61</v>
      </c>
      <c r="D116" s="40">
        <f>1*(D120-D115)/5+D115</f>
        <v>1.3788</v>
      </c>
      <c r="E116" s="40">
        <f>1*(E120-E115)/5+E115</f>
        <v>1.368</v>
      </c>
      <c r="F116" s="40">
        <f>1*(F120-F115)/5+F115</f>
        <v>0.00423</v>
      </c>
      <c r="G116" s="50">
        <f>F116/Sheet2!B13</f>
        <v>0.49601313320825513</v>
      </c>
    </row>
    <row r="117" spans="1:7" ht="15.75">
      <c r="A117" s="40" t="str">
        <f t="shared" si="3"/>
        <v>30.62</v>
      </c>
      <c r="B117" s="40">
        <v>3</v>
      </c>
      <c r="C117" s="40">
        <v>0.62</v>
      </c>
      <c r="D117" s="40">
        <f>2*(D120-D115)/5+D115</f>
        <v>1.3766</v>
      </c>
      <c r="E117" s="40">
        <f>2*(E120-E115)/5+E115</f>
        <v>1.366</v>
      </c>
      <c r="F117" s="40">
        <f>2*(F120-F115)/5+F115</f>
        <v>0.00417</v>
      </c>
      <c r="G117" s="50">
        <f>F117/Sheet2!B14</f>
        <v>0.4972573336513236</v>
      </c>
    </row>
    <row r="118" spans="1:7" ht="15.75">
      <c r="A118" s="40" t="str">
        <f t="shared" si="3"/>
        <v>30.63</v>
      </c>
      <c r="B118" s="40">
        <v>3</v>
      </c>
      <c r="C118" s="40">
        <v>0.63</v>
      </c>
      <c r="D118" s="40">
        <f>3*(D120-D115)/5+D115</f>
        <v>1.3744</v>
      </c>
      <c r="E118" s="40">
        <f>3*(E120-E115)/5+E115</f>
        <v>1.364</v>
      </c>
      <c r="F118" s="40">
        <f>3*(F120-F115)/5+F115</f>
        <v>0.00411</v>
      </c>
      <c r="G118" s="50">
        <f>F118/Sheet2!B15</f>
        <v>0.4985443959243086</v>
      </c>
    </row>
    <row r="119" spans="1:7" ht="15.75">
      <c r="A119" s="40" t="str">
        <f t="shared" si="3"/>
        <v>30.64</v>
      </c>
      <c r="B119" s="40">
        <v>3</v>
      </c>
      <c r="C119" s="40">
        <v>0.64</v>
      </c>
      <c r="D119" s="40">
        <f>4*(D120-D115)/5+D115</f>
        <v>1.3722</v>
      </c>
      <c r="E119" s="40">
        <f>4*(E120-E115)/5+E115</f>
        <v>1.362</v>
      </c>
      <c r="F119" s="40">
        <f>4*(F120-F115)/5+F115</f>
        <v>0.00405</v>
      </c>
      <c r="G119" s="50">
        <f>F119/Sheet2!B16</f>
        <v>0.49987657368550975</v>
      </c>
    </row>
    <row r="120" spans="1:7" s="52" customFormat="1" ht="15.75">
      <c r="A120" s="42" t="str">
        <f t="shared" si="3"/>
        <v>30.65</v>
      </c>
      <c r="B120" s="42">
        <v>3</v>
      </c>
      <c r="C120" s="42">
        <v>0.65</v>
      </c>
      <c r="D120" s="42">
        <v>1.37</v>
      </c>
      <c r="E120" s="42">
        <v>1.36</v>
      </c>
      <c r="F120" s="42">
        <v>0.00399</v>
      </c>
      <c r="G120" s="51">
        <f>F120/Sheet2!B17</f>
        <v>0.5012562814070352</v>
      </c>
    </row>
    <row r="121" spans="1:7" ht="15.75">
      <c r="A121" s="40" t="str">
        <f>B121&amp;C121</f>
        <v>30.66</v>
      </c>
      <c r="B121" s="40">
        <v>3</v>
      </c>
      <c r="C121" s="40">
        <v>0.66</v>
      </c>
      <c r="D121" s="40">
        <f>1*(D125-D120)/5+D120</f>
        <v>1.366</v>
      </c>
      <c r="E121" s="40">
        <f>1*(E125-E120)/5+E120</f>
        <v>1.36</v>
      </c>
      <c r="F121" s="40">
        <f>1*(F125-F120)/5+F120</f>
        <v>0.003928</v>
      </c>
      <c r="G121" s="50">
        <f>F121/Sheet2!B18</f>
        <v>0.5021733571976477</v>
      </c>
    </row>
    <row r="122" spans="1:7" ht="15.75">
      <c r="A122" s="40" t="str">
        <f>B122&amp;C122</f>
        <v>30.67</v>
      </c>
      <c r="B122" s="40">
        <v>3</v>
      </c>
      <c r="C122" s="40">
        <v>0.67</v>
      </c>
      <c r="D122" s="40">
        <f>2*(D125-D120)/5+D120</f>
        <v>1.362</v>
      </c>
      <c r="E122" s="40">
        <f>2*(E125-E120)/5+E120</f>
        <v>1.36</v>
      </c>
      <c r="F122" s="40">
        <f>2*(F125-F120)/5+F120</f>
        <v>0.0038659999999999996</v>
      </c>
      <c r="G122" s="50">
        <f>F122/Sheet2!B19</f>
        <v>0.5031233732431025</v>
      </c>
    </row>
    <row r="123" spans="1:7" ht="15.75">
      <c r="A123" s="40" t="str">
        <f>B123&amp;C123</f>
        <v>30.68</v>
      </c>
      <c r="B123" s="40">
        <v>3</v>
      </c>
      <c r="C123" s="40">
        <v>0.68</v>
      </c>
      <c r="D123" s="40">
        <f>3*(D125-D120)/5+D120</f>
        <v>1.358</v>
      </c>
      <c r="E123" s="40">
        <f>3*(E125-E120)/5+E120</f>
        <v>1.36</v>
      </c>
      <c r="F123" s="40">
        <f>3*(F125-F120)/5+F120</f>
        <v>0.003804</v>
      </c>
      <c r="G123" s="50">
        <f>F123/Sheet2!B20</f>
        <v>0.5041081367611979</v>
      </c>
    </row>
    <row r="124" spans="1:7" ht="15.75">
      <c r="A124" s="40" t="str">
        <f>B124&amp;C124</f>
        <v>30.69</v>
      </c>
      <c r="B124" s="40">
        <v>3</v>
      </c>
      <c r="C124" s="40">
        <v>0.69</v>
      </c>
      <c r="D124" s="40">
        <f>4*(D125-D120)/5+D120</f>
        <v>1.354</v>
      </c>
      <c r="E124" s="40">
        <f>4*(E125-E120)/5+E120</f>
        <v>1.36</v>
      </c>
      <c r="F124" s="40">
        <f>4*(F125-F120)/5+F120</f>
        <v>0.003742</v>
      </c>
      <c r="G124" s="50">
        <f>F124/Sheet2!B21</f>
        <v>0.5051295896328294</v>
      </c>
    </row>
    <row r="125" spans="1:7" s="52" customFormat="1" ht="15.75">
      <c r="A125" s="42" t="str">
        <f t="shared" si="3"/>
        <v>30.7</v>
      </c>
      <c r="B125" s="42">
        <v>3</v>
      </c>
      <c r="C125" s="42">
        <v>0.7</v>
      </c>
      <c r="D125" s="42">
        <v>1.35</v>
      </c>
      <c r="E125" s="42">
        <v>1.36</v>
      </c>
      <c r="F125" s="42">
        <v>0.00368</v>
      </c>
      <c r="G125" s="51">
        <f>F125/Sheet2!B22</f>
        <v>0.5061898211829436</v>
      </c>
    </row>
    <row r="126" spans="1:7" ht="15.75">
      <c r="A126" s="40" t="str">
        <f t="shared" si="3"/>
        <v>30.71</v>
      </c>
      <c r="B126" s="40">
        <v>3</v>
      </c>
      <c r="C126" s="40">
        <v>0.71</v>
      </c>
      <c r="D126" s="40">
        <f>1*(D130-D125)/5+D125</f>
        <v>1.348</v>
      </c>
      <c r="E126" s="40">
        <f>1*(E130-E125)/5+E125</f>
        <v>1.358</v>
      </c>
      <c r="F126" s="40">
        <f>1*(F130-F125)/5+F125</f>
        <v>0.003624</v>
      </c>
      <c r="G126" s="50">
        <f>F126/Sheet2!B23</f>
        <v>0.5074208905068608</v>
      </c>
    </row>
    <row r="127" spans="1:7" ht="15.75">
      <c r="A127" s="40" t="str">
        <f t="shared" si="3"/>
        <v>30.72</v>
      </c>
      <c r="B127" s="40">
        <v>3</v>
      </c>
      <c r="C127" s="40">
        <v>0.72</v>
      </c>
      <c r="D127" s="40">
        <f>2*(D130-D125)/5+D125</f>
        <v>1.346</v>
      </c>
      <c r="E127" s="40">
        <f>2*(E130-E125)/5+E125</f>
        <v>1.356</v>
      </c>
      <c r="F127" s="40">
        <f>2*(F130-F125)/5+F125</f>
        <v>0.003568</v>
      </c>
      <c r="G127" s="50">
        <f>F127/Sheet2!B24</f>
        <v>0.5086968919304249</v>
      </c>
    </row>
    <row r="128" spans="1:7" ht="15.75">
      <c r="A128" s="40" t="str">
        <f t="shared" si="3"/>
        <v>30.73</v>
      </c>
      <c r="B128" s="40">
        <v>3</v>
      </c>
      <c r="C128" s="40">
        <v>0.73</v>
      </c>
      <c r="D128" s="40">
        <f>3*(D130-D125)/5+D125</f>
        <v>1.344</v>
      </c>
      <c r="E128" s="40">
        <f>3*(E130-E125)/5+E125</f>
        <v>1.354</v>
      </c>
      <c r="F128" s="40">
        <f>3*(F130-F125)/5+F125</f>
        <v>0.003512</v>
      </c>
      <c r="G128" s="50">
        <f>F128/Sheet2!B25</f>
        <v>0.5100203311065931</v>
      </c>
    </row>
    <row r="129" spans="1:7" ht="15.75">
      <c r="A129" s="40" t="str">
        <f t="shared" si="3"/>
        <v>30.74</v>
      </c>
      <c r="B129" s="40">
        <v>3</v>
      </c>
      <c r="C129" s="40">
        <v>0.74</v>
      </c>
      <c r="D129" s="40">
        <f>4*(D130-D125)/5+D125</f>
        <v>1.342</v>
      </c>
      <c r="E129" s="40">
        <f>4*(E130-E125)/5+E125</f>
        <v>1.352</v>
      </c>
      <c r="F129" s="40">
        <f>4*(F130-F125)/5+F125</f>
        <v>0.003456</v>
      </c>
      <c r="G129" s="50">
        <f>F129/Sheet2!B26</f>
        <v>0.511393903521752</v>
      </c>
    </row>
    <row r="130" spans="1:7" s="52" customFormat="1" ht="15.75">
      <c r="A130" s="42" t="str">
        <f t="shared" si="3"/>
        <v>30.75</v>
      </c>
      <c r="B130" s="42">
        <v>3</v>
      </c>
      <c r="C130" s="42">
        <v>0.75</v>
      </c>
      <c r="D130" s="42">
        <v>1.34</v>
      </c>
      <c r="E130" s="42">
        <v>1.35</v>
      </c>
      <c r="F130" s="42">
        <v>0.0034</v>
      </c>
      <c r="G130" s="51">
        <f>F130/Sheet2!B27</f>
        <v>0.5128205128205128</v>
      </c>
    </row>
    <row r="131" spans="1:7" ht="15.75">
      <c r="A131" s="40" t="str">
        <f>B131&amp;C131</f>
        <v>30.76</v>
      </c>
      <c r="B131" s="40">
        <v>3</v>
      </c>
      <c r="C131" s="40">
        <v>0.76</v>
      </c>
      <c r="D131" s="40">
        <f>1*(D135-D130)/5+D130</f>
        <v>1.338</v>
      </c>
      <c r="E131" s="40">
        <f>1*(E135-E130)/5+E130</f>
        <v>1.348</v>
      </c>
      <c r="F131" s="40">
        <f>1*(F135-F130)/5+F130</f>
        <v>0.003346</v>
      </c>
      <c r="G131" s="50">
        <f>F131/Sheet2!B28</f>
        <v>0.513978494623656</v>
      </c>
    </row>
    <row r="132" spans="1:7" ht="15.75">
      <c r="A132" s="40" t="str">
        <f>B132&amp;C132</f>
        <v>30.77</v>
      </c>
      <c r="B132" s="40">
        <v>3</v>
      </c>
      <c r="C132" s="40">
        <v>0.77</v>
      </c>
      <c r="D132" s="40">
        <f>2*(D135-D130)/5+D130</f>
        <v>1.336</v>
      </c>
      <c r="E132" s="40">
        <f>2*(E135-E130)/5+E130</f>
        <v>1.346</v>
      </c>
      <c r="F132" s="40">
        <f>2*(F135-F130)/5+F130</f>
        <v>0.003292</v>
      </c>
      <c r="G132" s="50">
        <f>F132/Sheet2!B29</f>
        <v>0.5151799687010954</v>
      </c>
    </row>
    <row r="133" spans="1:7" ht="15.75">
      <c r="A133" s="40" t="str">
        <f>B133&amp;C133</f>
        <v>30.78</v>
      </c>
      <c r="B133" s="40">
        <v>3</v>
      </c>
      <c r="C133" s="40">
        <v>0.78</v>
      </c>
      <c r="D133" s="40">
        <f>3*(D135-D130)/5+D130</f>
        <v>1.334</v>
      </c>
      <c r="E133" s="40">
        <f>3*(E135-E130)/5+E130</f>
        <v>1.344</v>
      </c>
      <c r="F133" s="40">
        <f>3*(F135-F130)/5+F130</f>
        <v>0.003238</v>
      </c>
      <c r="G133" s="50">
        <f>F133/Sheet2!B30</f>
        <v>0.5164274322169059</v>
      </c>
    </row>
    <row r="134" spans="1:7" ht="15.75">
      <c r="A134" s="40" t="str">
        <f>B134&amp;C134</f>
        <v>30.79</v>
      </c>
      <c r="B134" s="40">
        <v>3</v>
      </c>
      <c r="C134" s="40">
        <v>0.79</v>
      </c>
      <c r="D134" s="40">
        <f>4*(D135-D130)/5+D130</f>
        <v>1.332</v>
      </c>
      <c r="E134" s="40">
        <f>4*(E135-E130)/5+E130</f>
        <v>1.342</v>
      </c>
      <c r="F134" s="40">
        <f>4*(F135-F130)/5+F130</f>
        <v>0.0031839999999999998</v>
      </c>
      <c r="G134" s="50">
        <f>F134/Sheet2!B31</f>
        <v>0.5177235772357723</v>
      </c>
    </row>
    <row r="135" spans="1:7" s="52" customFormat="1" ht="15.75">
      <c r="A135" s="42" t="str">
        <f t="shared" si="3"/>
        <v>30.8</v>
      </c>
      <c r="B135" s="42">
        <v>3</v>
      </c>
      <c r="C135" s="42">
        <v>0.8</v>
      </c>
      <c r="D135" s="42">
        <v>1.33</v>
      </c>
      <c r="E135" s="42">
        <v>1.34</v>
      </c>
      <c r="F135" s="42">
        <v>0.00313</v>
      </c>
      <c r="G135" s="51">
        <f>F135/Sheet2!B32</f>
        <v>0.5190713101160862</v>
      </c>
    </row>
    <row r="136" spans="1:7" ht="15.75">
      <c r="A136" s="40" t="str">
        <f t="shared" si="3"/>
        <v>30.81</v>
      </c>
      <c r="B136" s="40">
        <v>3</v>
      </c>
      <c r="C136" s="40">
        <v>0.81</v>
      </c>
      <c r="D136" s="40">
        <f>1*(D140-D135)/5+D135</f>
        <v>1.33</v>
      </c>
      <c r="E136" s="40">
        <f>1*(E140-E135)/5+E135</f>
        <v>1.338</v>
      </c>
      <c r="F136" s="40">
        <f>1*(F140-F135)/5+F135</f>
        <v>0.003076</v>
      </c>
      <c r="G136" s="50">
        <f>F136/Sheet2!B33</f>
        <v>0.5197701926326462</v>
      </c>
    </row>
    <row r="137" spans="1:7" ht="15.75">
      <c r="A137" s="40" t="str">
        <f t="shared" si="3"/>
        <v>30.82</v>
      </c>
      <c r="B137" s="40">
        <v>3</v>
      </c>
      <c r="C137" s="40">
        <v>0.82</v>
      </c>
      <c r="D137" s="40">
        <f>2*(D140-D135)/5+D135</f>
        <v>1.33</v>
      </c>
      <c r="E137" s="40">
        <f>2*(E140-E135)/5+E135</f>
        <v>1.336</v>
      </c>
      <c r="F137" s="40">
        <f>2*(F140-F135)/5+F135</f>
        <v>0.003022</v>
      </c>
      <c r="G137" s="50">
        <f>F137/Sheet2!B34</f>
        <v>0.5204960385807785</v>
      </c>
    </row>
    <row r="138" spans="1:7" ht="15.75">
      <c r="A138" s="40" t="str">
        <f t="shared" si="3"/>
        <v>30.83</v>
      </c>
      <c r="B138" s="40">
        <v>3</v>
      </c>
      <c r="C138" s="40">
        <v>0.83</v>
      </c>
      <c r="D138" s="40">
        <f>3*(D140-D135)/5+D135</f>
        <v>1.33</v>
      </c>
      <c r="E138" s="40">
        <f>3*(E140-E135)/5+E135</f>
        <v>1.334</v>
      </c>
      <c r="F138" s="40">
        <f>3*(F140-F135)/5+F135</f>
        <v>0.002968</v>
      </c>
      <c r="G138" s="50">
        <f>F138/Sheet2!B35</f>
        <v>0.5212504390586582</v>
      </c>
    </row>
    <row r="139" spans="1:7" ht="15.75">
      <c r="A139" s="40" t="str">
        <f t="shared" si="3"/>
        <v>30.84</v>
      </c>
      <c r="B139" s="40">
        <v>3</v>
      </c>
      <c r="C139" s="40">
        <v>0.84</v>
      </c>
      <c r="D139" s="40">
        <f>4*(D140-D135)/5+D135</f>
        <v>1.33</v>
      </c>
      <c r="E139" s="40">
        <f>4*(E140-E135)/5+E135</f>
        <v>1.332</v>
      </c>
      <c r="F139" s="40">
        <f>4*(F140-F135)/5+F135</f>
        <v>0.002914</v>
      </c>
      <c r="G139" s="50">
        <f>F139/Sheet2!B36</f>
        <v>0.5220351128627732</v>
      </c>
    </row>
    <row r="140" spans="1:7" s="52" customFormat="1" ht="15.75">
      <c r="A140" s="42" t="str">
        <f t="shared" si="3"/>
        <v>30.85</v>
      </c>
      <c r="B140" s="42">
        <v>3</v>
      </c>
      <c r="C140" s="42">
        <v>0.85</v>
      </c>
      <c r="D140" s="42">
        <v>1.33</v>
      </c>
      <c r="E140" s="42">
        <v>1.33</v>
      </c>
      <c r="F140" s="42">
        <v>0.00286</v>
      </c>
      <c r="G140" s="51">
        <f>F140/Sheet2!B37</f>
        <v>0.5228519195612432</v>
      </c>
    </row>
    <row r="141" spans="1:7" ht="15.75">
      <c r="A141" s="40" t="str">
        <f>B141&amp;C141</f>
        <v>30.86</v>
      </c>
      <c r="B141" s="40">
        <v>3</v>
      </c>
      <c r="C141" s="40">
        <v>0.86</v>
      </c>
      <c r="D141" s="40">
        <f>1*(D145-D140)/5+D140</f>
        <v>1.328</v>
      </c>
      <c r="E141" s="40">
        <f>1*(E145-E140)/5+E140</f>
        <v>1.328</v>
      </c>
      <c r="F141" s="40">
        <f>1*(F145-F140)/5+F140</f>
        <v>0.00281</v>
      </c>
      <c r="G141" s="50">
        <f>F141/Sheet2!B38</f>
        <v>0.523472429210134</v>
      </c>
    </row>
    <row r="142" spans="1:7" ht="15.75">
      <c r="A142" s="40" t="str">
        <f>B142&amp;C142</f>
        <v>30.87</v>
      </c>
      <c r="B142" s="40">
        <v>3</v>
      </c>
      <c r="C142" s="40">
        <v>0.87</v>
      </c>
      <c r="D142" s="40">
        <f>2*(D145-D140)/5+D140</f>
        <v>1.326</v>
      </c>
      <c r="E142" s="40">
        <f>2*(E145-E140)/5+E140</f>
        <v>1.326</v>
      </c>
      <c r="F142" s="40">
        <f>2*(F145-F140)/5+F140</f>
        <v>0.00276</v>
      </c>
      <c r="G142" s="50">
        <f>F142/Sheet2!B39</f>
        <v>0.5241169768325105</v>
      </c>
    </row>
    <row r="143" spans="1:7" ht="15.75">
      <c r="A143" s="40" t="str">
        <f>B143&amp;C143</f>
        <v>30.88</v>
      </c>
      <c r="B143" s="40">
        <v>3</v>
      </c>
      <c r="C143" s="40">
        <v>0.88</v>
      </c>
      <c r="D143" s="40">
        <f>3*(D145-D140)/5+D140</f>
        <v>1.324</v>
      </c>
      <c r="E143" s="40">
        <f>3*(E145-E140)/5+E140</f>
        <v>1.324</v>
      </c>
      <c r="F143" s="40">
        <f>3*(F145-F140)/5+F140</f>
        <v>0.00271</v>
      </c>
      <c r="G143" s="50">
        <f>F143/Sheet2!B40</f>
        <v>0.5247869868319133</v>
      </c>
    </row>
    <row r="144" spans="1:7" ht="15.75">
      <c r="A144" s="40" t="str">
        <f>B144&amp;C144</f>
        <v>30.89</v>
      </c>
      <c r="B144" s="40">
        <v>3</v>
      </c>
      <c r="C144" s="40">
        <v>0.89</v>
      </c>
      <c r="D144" s="40">
        <f>4*(D145-D140)/5+D140</f>
        <v>1.322</v>
      </c>
      <c r="E144" s="40">
        <f>4*(E145-E140)/5+E140</f>
        <v>1.322</v>
      </c>
      <c r="F144" s="40">
        <f>4*(F145-F140)/5+F140</f>
        <v>0.00266</v>
      </c>
      <c r="G144" s="50">
        <f>F144/Sheet2!B41</f>
        <v>0.525483998419597</v>
      </c>
    </row>
    <row r="145" spans="1:7" s="52" customFormat="1" ht="15.75">
      <c r="A145" s="42" t="str">
        <f t="shared" si="3"/>
        <v>30.9</v>
      </c>
      <c r="B145" s="42">
        <v>3</v>
      </c>
      <c r="C145" s="42">
        <v>0.9</v>
      </c>
      <c r="D145" s="42">
        <v>1.32</v>
      </c>
      <c r="E145" s="42">
        <v>1.32</v>
      </c>
      <c r="F145" s="42">
        <v>0.00261</v>
      </c>
      <c r="G145" s="51">
        <f>F145/Sheet2!B42</f>
        <v>0.5262096774193549</v>
      </c>
    </row>
    <row r="146" spans="1:7" ht="15.75">
      <c r="A146" s="40" t="str">
        <f t="shared" si="3"/>
        <v>30.91</v>
      </c>
      <c r="B146" s="40">
        <v>3</v>
      </c>
      <c r="C146" s="40">
        <v>0.91</v>
      </c>
      <c r="D146" s="40">
        <f>1*(D150-D145)/5+D145</f>
        <v>1.32</v>
      </c>
      <c r="E146" s="40">
        <f>1*(E150-E145)/5+E145</f>
        <v>1.32</v>
      </c>
      <c r="F146" s="40">
        <f>1*(F150-F145)/5+F145</f>
        <v>0.002562</v>
      </c>
      <c r="G146" s="50">
        <f>F146/Sheet2!B43</f>
        <v>0.5265104808877928</v>
      </c>
    </row>
    <row r="147" spans="1:7" ht="15.75">
      <c r="A147" s="40" t="str">
        <f t="shared" si="3"/>
        <v>30.92</v>
      </c>
      <c r="B147" s="40">
        <v>3</v>
      </c>
      <c r="C147" s="40">
        <v>0.92</v>
      </c>
      <c r="D147" s="40">
        <f>2*(D150-D145)/5+D145</f>
        <v>1.32</v>
      </c>
      <c r="E147" s="40">
        <f>2*(E150-E145)/5+E145</f>
        <v>1.32</v>
      </c>
      <c r="F147" s="40">
        <f>2*(F150-F145)/5+F145</f>
        <v>0.002514</v>
      </c>
      <c r="G147" s="50">
        <f>F147/Sheet2!B44</f>
        <v>0.5268231349538978</v>
      </c>
    </row>
    <row r="148" spans="1:7" ht="15.75">
      <c r="A148" s="40" t="str">
        <f t="shared" si="3"/>
        <v>30.93</v>
      </c>
      <c r="B148" s="40">
        <v>3</v>
      </c>
      <c r="C148" s="40">
        <v>0.93</v>
      </c>
      <c r="D148" s="40">
        <f>3*(D150-D145)/5+D145</f>
        <v>1.32</v>
      </c>
      <c r="E148" s="40">
        <f>3*(E150-E145)/5+E145</f>
        <v>1.32</v>
      </c>
      <c r="F148" s="40">
        <f>3*(F150-F145)/5+F145</f>
        <v>0.002466</v>
      </c>
      <c r="G148" s="50">
        <f>F148/Sheet2!B45</f>
        <v>0.5271483539974348</v>
      </c>
    </row>
    <row r="149" spans="1:7" ht="15.75">
      <c r="A149" s="40" t="str">
        <f t="shared" si="3"/>
        <v>30.94</v>
      </c>
      <c r="B149" s="40">
        <v>3</v>
      </c>
      <c r="C149" s="40">
        <v>0.94</v>
      </c>
      <c r="D149" s="40">
        <f>4*(D150-D145)/5+D145</f>
        <v>1.32</v>
      </c>
      <c r="E149" s="40">
        <f>4*(E150-E145)/5+E145</f>
        <v>1.32</v>
      </c>
      <c r="F149" s="40">
        <f>4*(F150-F145)/5+F145</f>
        <v>0.002418</v>
      </c>
      <c r="G149" s="50">
        <f>F149/Sheet2!B46</f>
        <v>0.5274869109947643</v>
      </c>
    </row>
    <row r="150" spans="1:7" s="52" customFormat="1" ht="15.75">
      <c r="A150" s="42" t="str">
        <f t="shared" si="3"/>
        <v>30.95</v>
      </c>
      <c r="B150" s="42">
        <v>3</v>
      </c>
      <c r="C150" s="42">
        <v>0.95</v>
      </c>
      <c r="D150" s="42">
        <v>1.32</v>
      </c>
      <c r="E150" s="42">
        <v>1.32</v>
      </c>
      <c r="F150" s="42">
        <v>0.00237</v>
      </c>
      <c r="G150" s="51">
        <f>F150/Sheet2!B47</f>
        <v>0.5278396436525613</v>
      </c>
    </row>
    <row r="151" spans="1:7" ht="15.75">
      <c r="A151" s="40" t="str">
        <f>B151&amp;C151</f>
        <v>30.96</v>
      </c>
      <c r="B151" s="40">
        <v>3</v>
      </c>
      <c r="C151" s="40">
        <v>0.96</v>
      </c>
      <c r="D151" s="40">
        <f>1*(D155-D150)/5+D150</f>
        <v>1.32</v>
      </c>
      <c r="E151" s="40">
        <f>1*(E155-E150)/5+E150</f>
        <v>1.32</v>
      </c>
      <c r="F151" s="40">
        <f>1*(F155-F150)/5+F150</f>
        <v>0.002326</v>
      </c>
      <c r="G151" s="50">
        <f>F151/Sheet2!B48</f>
        <v>0.528156221616712</v>
      </c>
    </row>
    <row r="152" spans="1:7" ht="15.75">
      <c r="A152" s="40" t="str">
        <f>B152&amp;C152</f>
        <v>30.97</v>
      </c>
      <c r="B152" s="40">
        <v>3</v>
      </c>
      <c r="C152" s="40">
        <v>0.97</v>
      </c>
      <c r="D152" s="40">
        <f>2*(D155-D150)/5+D150</f>
        <v>1.32</v>
      </c>
      <c r="E152" s="40">
        <f>2*(E155-E150)/5+E150</f>
        <v>1.32</v>
      </c>
      <c r="F152" s="40">
        <f>2*(F155-F150)/5+F150</f>
        <v>0.002282</v>
      </c>
      <c r="G152" s="50">
        <f>F152/Sheet2!B49</f>
        <v>0.5284854099119963</v>
      </c>
    </row>
    <row r="153" spans="1:7" ht="15.75">
      <c r="A153" s="40" t="str">
        <f>B153&amp;C153</f>
        <v>30.98</v>
      </c>
      <c r="B153" s="40">
        <v>3</v>
      </c>
      <c r="C153" s="40">
        <v>0.98</v>
      </c>
      <c r="D153" s="40">
        <f>3*(D155-D150)/5+D150</f>
        <v>1.32</v>
      </c>
      <c r="E153" s="40">
        <f>3*(E155-E150)/5+E150</f>
        <v>1.32</v>
      </c>
      <c r="F153" s="40">
        <f>3*(F155-F150)/5+F150</f>
        <v>0.002238</v>
      </c>
      <c r="G153" s="50">
        <f>F153/Sheet2!B50</f>
        <v>0.5288279773156899</v>
      </c>
    </row>
    <row r="154" spans="1:7" ht="15.75">
      <c r="A154" s="40" t="str">
        <f>B154&amp;C154</f>
        <v>30.99</v>
      </c>
      <c r="B154" s="40">
        <v>3</v>
      </c>
      <c r="C154" s="40">
        <v>0.99</v>
      </c>
      <c r="D154" s="40">
        <f>4*(D155-D150)/5+D150</f>
        <v>1.32</v>
      </c>
      <c r="E154" s="40">
        <f>4*(E155-E150)/5+E150</f>
        <v>1.32</v>
      </c>
      <c r="F154" s="40">
        <f>4*(F155-F150)/5+F150</f>
        <v>0.002194</v>
      </c>
      <c r="G154" s="50">
        <f>F154/Sheet2!B51</f>
        <v>0.5291847563917028</v>
      </c>
    </row>
    <row r="155" spans="1:7" s="52" customFormat="1" ht="15.75">
      <c r="A155" s="42" t="str">
        <f t="shared" si="3"/>
        <v>31</v>
      </c>
      <c r="B155" s="42">
        <v>3</v>
      </c>
      <c r="C155" s="42">
        <v>1</v>
      </c>
      <c r="D155" s="42">
        <v>1.32</v>
      </c>
      <c r="E155" s="42">
        <v>1.32</v>
      </c>
      <c r="F155" s="42">
        <v>0.00215</v>
      </c>
      <c r="G155" s="51">
        <f>F155/Sheet2!B52</f>
        <v>0.5295566502463054</v>
      </c>
    </row>
    <row r="156" spans="1:7" s="52" customFormat="1" ht="15.75">
      <c r="A156" s="42" t="str">
        <f t="shared" si="3"/>
        <v>40.5</v>
      </c>
      <c r="B156" s="42">
        <v>4</v>
      </c>
      <c r="C156" s="42">
        <v>0.5</v>
      </c>
      <c r="D156" s="42">
        <v>1.47</v>
      </c>
      <c r="E156" s="42">
        <v>0</v>
      </c>
      <c r="F156" s="42">
        <v>0.00504</v>
      </c>
      <c r="G156" s="51">
        <f>F156/Sheet2!B2</f>
        <v>0.49753208292201384</v>
      </c>
    </row>
    <row r="157" spans="1:7" ht="15.75">
      <c r="A157" s="40" t="str">
        <f>B157&amp;C157</f>
        <v>40.51</v>
      </c>
      <c r="B157" s="40">
        <v>4</v>
      </c>
      <c r="C157" s="40">
        <v>0.51</v>
      </c>
      <c r="D157" s="40">
        <f>1*(D161-D156)/5+D156</f>
        <v>1.468</v>
      </c>
      <c r="E157" s="40">
        <f>1*(E161-E156)/5+E156</f>
        <v>0</v>
      </c>
      <c r="F157" s="40">
        <f>1*(F161-F156)/5+F156</f>
        <v>0.0050160000000000005</v>
      </c>
      <c r="G157" s="50">
        <f>F157/Sheet2!B3</f>
        <v>0.5024038461538463</v>
      </c>
    </row>
    <row r="158" spans="1:7" ht="15.75">
      <c r="A158" s="40" t="str">
        <f>B158&amp;C158</f>
        <v>40.52</v>
      </c>
      <c r="B158" s="40">
        <v>4</v>
      </c>
      <c r="C158" s="40">
        <v>0.52</v>
      </c>
      <c r="D158" s="40">
        <f>2*(D161-D156)/5+D156</f>
        <v>1.466</v>
      </c>
      <c r="E158" s="40">
        <f>2*(E161-E156)/5+E156</f>
        <v>0</v>
      </c>
      <c r="F158" s="40">
        <f>2*(F161-F156)/5+F156</f>
        <v>0.004992</v>
      </c>
      <c r="G158" s="50">
        <f>F158/Sheet2!B4</f>
        <v>0.5074202073592193</v>
      </c>
    </row>
    <row r="159" spans="1:7" ht="15.75">
      <c r="A159" s="40" t="str">
        <f>B159&amp;C159</f>
        <v>40.53</v>
      </c>
      <c r="B159" s="40">
        <v>4</v>
      </c>
      <c r="C159" s="40">
        <v>0.53</v>
      </c>
      <c r="D159" s="40">
        <f>3*(D161-D156)/5+D156</f>
        <v>1.464</v>
      </c>
      <c r="E159" s="40">
        <f>3*(E161-E156)/5+E156</f>
        <v>0</v>
      </c>
      <c r="F159" s="40">
        <f>3*(F161-F156)/5+F156</f>
        <v>0.004968</v>
      </c>
      <c r="G159" s="50">
        <f>F159/Sheet2!B5</f>
        <v>0.5125877011968634</v>
      </c>
    </row>
    <row r="160" spans="1:7" ht="15.75">
      <c r="A160" s="40" t="str">
        <f>B160&amp;C160</f>
        <v>40.54</v>
      </c>
      <c r="B160" s="40">
        <v>4</v>
      </c>
      <c r="C160" s="40">
        <v>0.54</v>
      </c>
      <c r="D160" s="40">
        <f>4*(D161-D156)/5+D156</f>
        <v>1.462</v>
      </c>
      <c r="E160" s="40">
        <f>4*(E161-E156)/5+E156</f>
        <v>0</v>
      </c>
      <c r="F160" s="40">
        <f>4*(F161-F156)/5+F156</f>
        <v>0.004944</v>
      </c>
      <c r="G160" s="50">
        <f>F160/Sheet2!B6</f>
        <v>0.5179132620993085</v>
      </c>
    </row>
    <row r="161" spans="1:7" s="52" customFormat="1" ht="15.75">
      <c r="A161" s="42" t="str">
        <f t="shared" si="3"/>
        <v>40.55</v>
      </c>
      <c r="B161" s="42">
        <v>4</v>
      </c>
      <c r="C161" s="42">
        <v>0.55</v>
      </c>
      <c r="D161" s="42">
        <v>1.46</v>
      </c>
      <c r="E161" s="42">
        <v>0</v>
      </c>
      <c r="F161" s="42">
        <v>0.00492</v>
      </c>
      <c r="G161" s="51">
        <f>F161/Sheet2!B7</f>
        <v>0.5234042553191489</v>
      </c>
    </row>
    <row r="162" spans="1:7" ht="15.75">
      <c r="A162" s="40" t="str">
        <f>B162&amp;C162</f>
        <v>40.56</v>
      </c>
      <c r="B162" s="40">
        <v>4</v>
      </c>
      <c r="C162" s="40">
        <v>0.56</v>
      </c>
      <c r="D162" s="40">
        <f>1*(D166-D161)/5+D161</f>
        <v>1.46</v>
      </c>
      <c r="E162" s="40">
        <f>1*(E166-E161)/5+E161</f>
        <v>0</v>
      </c>
      <c r="F162" s="40">
        <f>1*(F166-F161)/5+F161</f>
        <v>0.00488</v>
      </c>
      <c r="G162" s="50">
        <f>F162/Sheet2!B8</f>
        <v>0.5273395288523881</v>
      </c>
    </row>
    <row r="163" spans="1:7" ht="15.75">
      <c r="A163" s="40" t="str">
        <f>B163&amp;C163</f>
        <v>40.57</v>
      </c>
      <c r="B163" s="40">
        <v>4</v>
      </c>
      <c r="C163" s="40">
        <v>0.57</v>
      </c>
      <c r="D163" s="40">
        <f>2*(D166-D161)/5+D161</f>
        <v>1.46</v>
      </c>
      <c r="E163" s="40">
        <f>2*(E166-E161)/5+E161</f>
        <v>0</v>
      </c>
      <c r="F163" s="40">
        <f>2*(F166-F161)/5+F161</f>
        <v>0.00484</v>
      </c>
      <c r="G163" s="50">
        <f>F163/Sheet2!B9</f>
        <v>0.5314009661835749</v>
      </c>
    </row>
    <row r="164" spans="1:7" ht="15.75">
      <c r="A164" s="40" t="str">
        <f>B164&amp;C164</f>
        <v>40.58</v>
      </c>
      <c r="B164" s="40">
        <v>4</v>
      </c>
      <c r="C164" s="40">
        <v>0.58</v>
      </c>
      <c r="D164" s="40">
        <f>3*(D166-D161)/5+D161</f>
        <v>1.46</v>
      </c>
      <c r="E164" s="40">
        <f>3*(E166-E161)/5+E161</f>
        <v>0</v>
      </c>
      <c r="F164" s="40">
        <f>3*(F166-F161)/5+F161</f>
        <v>0.0048000000000000004</v>
      </c>
      <c r="G164" s="50">
        <f>F164/Sheet2!B10</f>
        <v>0.5355947333184556</v>
      </c>
    </row>
    <row r="165" spans="1:7" ht="15.75">
      <c r="A165" s="40" t="str">
        <f>B165&amp;C165</f>
        <v>40.59</v>
      </c>
      <c r="B165" s="40">
        <v>4</v>
      </c>
      <c r="C165" s="40">
        <v>0.59</v>
      </c>
      <c r="D165" s="40">
        <f>4*(D166-D161)/5+D161</f>
        <v>1.46</v>
      </c>
      <c r="E165" s="40">
        <f>4*(E166-E161)/5+E161</f>
        <v>0</v>
      </c>
      <c r="F165" s="40">
        <f>4*(F166-F161)/5+F161</f>
        <v>0.00476</v>
      </c>
      <c r="G165" s="50">
        <f>F165/Sheet2!B11</f>
        <v>0.5399274047186933</v>
      </c>
    </row>
    <row r="166" spans="1:7" s="52" customFormat="1" ht="15.75">
      <c r="A166" s="42" t="str">
        <f t="shared" si="3"/>
        <v>40.6</v>
      </c>
      <c r="B166" s="42">
        <v>4</v>
      </c>
      <c r="C166" s="42">
        <v>0.6</v>
      </c>
      <c r="D166" s="42">
        <v>1.46</v>
      </c>
      <c r="E166" s="42">
        <v>0</v>
      </c>
      <c r="F166" s="42">
        <v>0.00472</v>
      </c>
      <c r="G166" s="51">
        <f>F166/Sheet2!B12</f>
        <v>0.5444059976931949</v>
      </c>
    </row>
    <row r="167" spans="1:7" ht="15.75">
      <c r="A167" s="40" t="str">
        <f>B167&amp;C167</f>
        <v>40.61</v>
      </c>
      <c r="B167" s="40">
        <v>4</v>
      </c>
      <c r="C167" s="40">
        <v>0.61</v>
      </c>
      <c r="D167" s="40">
        <f>1*(D171-D166)/5+D166</f>
        <v>1.462</v>
      </c>
      <c r="E167" s="40">
        <f>1*(E171-E166)/5+E166</f>
        <v>0</v>
      </c>
      <c r="F167" s="40">
        <f>1*(F171-F166)/5+F166</f>
        <v>0.004672</v>
      </c>
      <c r="G167" s="50">
        <f>F167/Sheet2!B13</f>
        <v>0.547842401500938</v>
      </c>
    </row>
    <row r="168" spans="1:7" ht="15.75">
      <c r="A168" s="40" t="str">
        <f>B168&amp;C168</f>
        <v>40.62</v>
      </c>
      <c r="B168" s="40">
        <v>4</v>
      </c>
      <c r="C168" s="40">
        <v>0.62</v>
      </c>
      <c r="D168" s="40">
        <f>2*(D171-D166)/5+D166</f>
        <v>1.464</v>
      </c>
      <c r="E168" s="40">
        <f>2*(E171-E166)/5+E166</f>
        <v>0</v>
      </c>
      <c r="F168" s="40">
        <f>2*(F171-F166)/5+F166</f>
        <v>0.004624</v>
      </c>
      <c r="G168" s="50">
        <f>F168/Sheet2!B14</f>
        <v>0.5513951824469353</v>
      </c>
    </row>
    <row r="169" spans="1:7" ht="15.75">
      <c r="A169" s="40" t="str">
        <f>B169&amp;C169</f>
        <v>40.63</v>
      </c>
      <c r="B169" s="40">
        <v>4</v>
      </c>
      <c r="C169" s="40">
        <v>0.63</v>
      </c>
      <c r="D169" s="40">
        <f>3*(D171-D166)/5+D166</f>
        <v>1.466</v>
      </c>
      <c r="E169" s="40">
        <f>3*(E171-E166)/5+E166</f>
        <v>0</v>
      </c>
      <c r="F169" s="40">
        <f>3*(F171-F166)/5+F166</f>
        <v>0.004576</v>
      </c>
      <c r="G169" s="50">
        <f>F169/Sheet2!B15</f>
        <v>0.5550703541969918</v>
      </c>
    </row>
    <row r="170" spans="1:7" ht="15.75">
      <c r="A170" s="40" t="str">
        <f>B170&amp;C170</f>
        <v>40.64</v>
      </c>
      <c r="B170" s="40">
        <v>4</v>
      </c>
      <c r="C170" s="40">
        <v>0.64</v>
      </c>
      <c r="D170" s="40">
        <f>4*(D171-D166)/5+D166</f>
        <v>1.468</v>
      </c>
      <c r="E170" s="40">
        <f>4*(E171-E166)/5+E166</f>
        <v>0</v>
      </c>
      <c r="F170" s="40">
        <f>4*(F171-F166)/5+F166</f>
        <v>0.004528</v>
      </c>
      <c r="G170" s="50">
        <f>F170/Sheet2!B16</f>
        <v>0.5588743520118489</v>
      </c>
    </row>
    <row r="171" spans="1:7" s="52" customFormat="1" ht="15.75">
      <c r="A171" s="42" t="str">
        <f t="shared" si="3"/>
        <v>40.65</v>
      </c>
      <c r="B171" s="42">
        <v>4</v>
      </c>
      <c r="C171" s="42">
        <v>0.65</v>
      </c>
      <c r="D171" s="42">
        <v>1.47</v>
      </c>
      <c r="E171" s="42">
        <v>0</v>
      </c>
      <c r="F171" s="42">
        <v>0.00448</v>
      </c>
      <c r="G171" s="51">
        <f>F171/Sheet2!B17</f>
        <v>0.5628140703517588</v>
      </c>
    </row>
    <row r="172" spans="1:7" ht="15.75">
      <c r="A172" s="40" t="str">
        <f>B172&amp;C172</f>
        <v>40.66</v>
      </c>
      <c r="B172" s="40">
        <v>4</v>
      </c>
      <c r="C172" s="40">
        <v>0.66</v>
      </c>
      <c r="D172" s="40">
        <f>1*(D176-D171)/5+D171</f>
        <v>1.472</v>
      </c>
      <c r="E172" s="40">
        <f>1*(E176-E171)/5+E171</f>
        <v>0</v>
      </c>
      <c r="F172" s="40">
        <f>1*(F176-F171)/5+F171</f>
        <v>0.004428</v>
      </c>
      <c r="G172" s="50">
        <f>F172/Sheet2!B18</f>
        <v>0.5660956277166964</v>
      </c>
    </row>
    <row r="173" spans="1:7" ht="15.75">
      <c r="A173" s="40" t="str">
        <f>B173&amp;C173</f>
        <v>40.67</v>
      </c>
      <c r="B173" s="40">
        <v>4</v>
      </c>
      <c r="C173" s="40">
        <v>0.67</v>
      </c>
      <c r="D173" s="40">
        <f>2*(D176-D171)/5+D171</f>
        <v>1.474</v>
      </c>
      <c r="E173" s="40">
        <f>2*(E176-E171)/5+E171</f>
        <v>0</v>
      </c>
      <c r="F173" s="40">
        <f>2*(F176-F171)/5+F171</f>
        <v>0.004376</v>
      </c>
      <c r="G173" s="50">
        <f>F173/Sheet2!B19</f>
        <v>0.5694950546590317</v>
      </c>
    </row>
    <row r="174" spans="1:7" ht="15.75">
      <c r="A174" s="40" t="str">
        <f>B174&amp;C174</f>
        <v>40.68</v>
      </c>
      <c r="B174" s="40">
        <v>4</v>
      </c>
      <c r="C174" s="40">
        <v>0.68</v>
      </c>
      <c r="D174" s="40">
        <f>3*(D176-D171)/5+D171</f>
        <v>1.476</v>
      </c>
      <c r="E174" s="40">
        <f>3*(E176-E171)/5+E171</f>
        <v>0</v>
      </c>
      <c r="F174" s="40">
        <f>3*(F176-F171)/5+F171</f>
        <v>0.004324</v>
      </c>
      <c r="G174" s="50">
        <f>F174/Sheet2!B20</f>
        <v>0.573018817916777</v>
      </c>
    </row>
    <row r="175" spans="1:7" ht="15.75">
      <c r="A175" s="40" t="str">
        <f>B175&amp;C175</f>
        <v>40.69</v>
      </c>
      <c r="B175" s="40">
        <v>4</v>
      </c>
      <c r="C175" s="40">
        <v>0.69</v>
      </c>
      <c r="D175" s="40">
        <f>4*(D176-D171)/5+D171</f>
        <v>1.478</v>
      </c>
      <c r="E175" s="40">
        <f>4*(E176-E171)/5+E171</f>
        <v>0</v>
      </c>
      <c r="F175" s="40">
        <f>4*(F176-F171)/5+F171</f>
        <v>0.004272</v>
      </c>
      <c r="G175" s="50">
        <f>F175/Sheet2!B21</f>
        <v>0.5766738660907127</v>
      </c>
    </row>
    <row r="176" spans="1:7" s="52" customFormat="1" ht="15.75">
      <c r="A176" s="42" t="str">
        <f t="shared" si="3"/>
        <v>40.7</v>
      </c>
      <c r="B176" s="42">
        <v>4</v>
      </c>
      <c r="C176" s="42">
        <v>0.7</v>
      </c>
      <c r="D176" s="42">
        <v>1.48</v>
      </c>
      <c r="E176" s="42">
        <v>0</v>
      </c>
      <c r="F176" s="42">
        <v>0.00422</v>
      </c>
      <c r="G176" s="51">
        <f>F176/Sheet2!B22</f>
        <v>0.5804676753782668</v>
      </c>
    </row>
    <row r="177" spans="1:7" ht="15.75">
      <c r="A177" s="40" t="str">
        <f aca="true" t="shared" si="4" ref="A177:A200">B177&amp;C177</f>
        <v>40.71</v>
      </c>
      <c r="B177" s="40">
        <v>4</v>
      </c>
      <c r="C177" s="40">
        <v>0.71</v>
      </c>
      <c r="D177" s="40">
        <f>1*(D181-D176)/5+D176</f>
        <v>1.484</v>
      </c>
      <c r="E177" s="40">
        <f>1*(E181-E176)/5+E176</f>
        <v>0</v>
      </c>
      <c r="F177" s="40">
        <f>1*(F181-F176)/5+F176</f>
        <v>0.004174</v>
      </c>
      <c r="G177" s="50">
        <f>F177/Sheet2!B23</f>
        <v>0.5844301316157938</v>
      </c>
    </row>
    <row r="178" spans="1:7" ht="15.75">
      <c r="A178" s="40" t="str">
        <f t="shared" si="4"/>
        <v>40.72</v>
      </c>
      <c r="B178" s="40">
        <v>4</v>
      </c>
      <c r="C178" s="40">
        <v>0.72</v>
      </c>
      <c r="D178" s="40">
        <f>2*(D181-D176)/5+D176</f>
        <v>1.488</v>
      </c>
      <c r="E178" s="40">
        <f>2*(E181-E176)/5+E176</f>
        <v>0</v>
      </c>
      <c r="F178" s="40">
        <f>2*(F181-F176)/5+F176</f>
        <v>0.004128</v>
      </c>
      <c r="G178" s="50">
        <f>F178/Sheet2!B24</f>
        <v>0.5885372112917022</v>
      </c>
    </row>
    <row r="179" spans="1:7" ht="15.75">
      <c r="A179" s="40" t="str">
        <f t="shared" si="4"/>
        <v>40.73</v>
      </c>
      <c r="B179" s="40">
        <v>4</v>
      </c>
      <c r="C179" s="40">
        <v>0.73</v>
      </c>
      <c r="D179" s="40">
        <f>3*(D181-D176)/5+D176</f>
        <v>1.492</v>
      </c>
      <c r="E179" s="40">
        <f>3*(E181-E176)/5+E176</f>
        <v>0</v>
      </c>
      <c r="F179" s="40">
        <f>3*(F181-F176)/5+F176</f>
        <v>0.004082</v>
      </c>
      <c r="G179" s="50">
        <f>F179/Sheet2!B25</f>
        <v>0.592796979378449</v>
      </c>
    </row>
    <row r="180" spans="1:7" ht="15.75">
      <c r="A180" s="40" t="str">
        <f t="shared" si="4"/>
        <v>40.74</v>
      </c>
      <c r="B180" s="40">
        <v>4</v>
      </c>
      <c r="C180" s="40">
        <v>0.74</v>
      </c>
      <c r="D180" s="40">
        <f>4*(D181-D176)/5+D176</f>
        <v>1.496</v>
      </c>
      <c r="E180" s="40">
        <f>4*(E181-E176)/5+E176</f>
        <v>0</v>
      </c>
      <c r="F180" s="40">
        <f>4*(F181-F176)/5+F176</f>
        <v>0.004036</v>
      </c>
      <c r="G180" s="50">
        <f>F180/Sheet2!B26</f>
        <v>0.5972181118674164</v>
      </c>
    </row>
    <row r="181" spans="1:7" s="52" customFormat="1" ht="15.75">
      <c r="A181" s="42" t="str">
        <f t="shared" si="4"/>
        <v>40.75</v>
      </c>
      <c r="B181" s="42">
        <v>4</v>
      </c>
      <c r="C181" s="42">
        <v>0.75</v>
      </c>
      <c r="D181" s="42">
        <v>1.5</v>
      </c>
      <c r="E181" s="42">
        <v>0</v>
      </c>
      <c r="F181" s="42">
        <v>0.00399</v>
      </c>
      <c r="G181" s="51">
        <f>F181/Sheet2!B27</f>
        <v>0.6018099547511312</v>
      </c>
    </row>
    <row r="182" spans="1:7" ht="15.75">
      <c r="A182" s="40" t="str">
        <f t="shared" si="4"/>
        <v>40.76</v>
      </c>
      <c r="B182" s="40">
        <v>4</v>
      </c>
      <c r="C182" s="40">
        <v>0.76</v>
      </c>
      <c r="D182" s="40">
        <f>1*(D186-D181)/5+D181</f>
        <v>1.504</v>
      </c>
      <c r="E182" s="40">
        <f>1*(E186-E181)/5+E181</f>
        <v>0</v>
      </c>
      <c r="F182" s="40">
        <f>1*(F186-F181)/5+F181</f>
        <v>0.003944</v>
      </c>
      <c r="G182" s="50">
        <f>F182/Sheet2!B28</f>
        <v>0.605837173579109</v>
      </c>
    </row>
    <row r="183" spans="1:7" ht="15.75">
      <c r="A183" s="40" t="str">
        <f t="shared" si="4"/>
        <v>40.77</v>
      </c>
      <c r="B183" s="40">
        <v>4</v>
      </c>
      <c r="C183" s="40">
        <v>0.77</v>
      </c>
      <c r="D183" s="40">
        <f>2*(D186-D181)/5+D181</f>
        <v>1.508</v>
      </c>
      <c r="E183" s="40">
        <f>2*(E186-E181)/5+E181</f>
        <v>0</v>
      </c>
      <c r="F183" s="40">
        <f>2*(F186-F181)/5+F181</f>
        <v>0.0038979999999999996</v>
      </c>
      <c r="G183" s="50">
        <f>F183/Sheet2!B29</f>
        <v>0.6100156494522692</v>
      </c>
    </row>
    <row r="184" spans="1:7" ht="15.75">
      <c r="A184" s="40" t="str">
        <f t="shared" si="4"/>
        <v>40.78</v>
      </c>
      <c r="B184" s="40">
        <v>4</v>
      </c>
      <c r="C184" s="40">
        <v>0.78</v>
      </c>
      <c r="D184" s="40">
        <f>3*(D186-D181)/5+D181</f>
        <v>1.512</v>
      </c>
      <c r="E184" s="40">
        <f>3*(E186-E181)/5+E181</f>
        <v>0</v>
      </c>
      <c r="F184" s="40">
        <f>3*(F186-F181)/5+F181</f>
        <v>0.003852</v>
      </c>
      <c r="G184" s="50">
        <f>F184/Sheet2!B30</f>
        <v>0.614354066985646</v>
      </c>
    </row>
    <row r="185" spans="1:7" ht="15.75">
      <c r="A185" s="40" t="str">
        <f t="shared" si="4"/>
        <v>40.79</v>
      </c>
      <c r="B185" s="40">
        <v>4</v>
      </c>
      <c r="C185" s="40">
        <v>0.79</v>
      </c>
      <c r="D185" s="40">
        <f>4*(D186-D181)/5+D181</f>
        <v>1.516</v>
      </c>
      <c r="E185" s="40">
        <f>4*(E186-E181)/5+E181</f>
        <v>0</v>
      </c>
      <c r="F185" s="40">
        <f>4*(F186-F181)/5+F181</f>
        <v>0.003806</v>
      </c>
      <c r="G185" s="50">
        <f>F185/Sheet2!B31</f>
        <v>0.6188617886178862</v>
      </c>
    </row>
    <row r="186" spans="1:7" s="52" customFormat="1" ht="15.75">
      <c r="A186" s="42" t="str">
        <f t="shared" si="4"/>
        <v>40.8</v>
      </c>
      <c r="B186" s="42">
        <v>4</v>
      </c>
      <c r="C186" s="42">
        <v>0.8</v>
      </c>
      <c r="D186" s="42">
        <v>1.52</v>
      </c>
      <c r="E186" s="42">
        <v>0</v>
      </c>
      <c r="F186" s="42">
        <v>0.00376</v>
      </c>
      <c r="G186" s="51">
        <f>F186/Sheet2!B32</f>
        <v>0.6235489220563848</v>
      </c>
    </row>
    <row r="187" spans="1:7" ht="15.75">
      <c r="A187" s="40" t="str">
        <f t="shared" si="4"/>
        <v>40.81</v>
      </c>
      <c r="B187" s="40">
        <v>4</v>
      </c>
      <c r="C187" s="40">
        <v>0.81</v>
      </c>
      <c r="D187" s="40">
        <f>1*(D191-D186)/5+D186</f>
        <v>1.524</v>
      </c>
      <c r="E187" s="40">
        <f>1*(E191-E186)/5+E186</f>
        <v>0</v>
      </c>
      <c r="F187" s="40">
        <f>1*(F191-F186)/5+F186</f>
        <v>0.003712</v>
      </c>
      <c r="G187" s="50">
        <f>F187/Sheet2!B33</f>
        <v>0.6272389320716458</v>
      </c>
    </row>
    <row r="188" spans="1:7" ht="15.75">
      <c r="A188" s="40" t="str">
        <f t="shared" si="4"/>
        <v>40.82</v>
      </c>
      <c r="B188" s="40">
        <v>4</v>
      </c>
      <c r="C188" s="40">
        <v>0.82</v>
      </c>
      <c r="D188" s="40">
        <f>2*(D191-D186)/5+D186</f>
        <v>1.528</v>
      </c>
      <c r="E188" s="40">
        <f>2*(E191-E186)/5+E186</f>
        <v>0</v>
      </c>
      <c r="F188" s="40">
        <f>2*(F191-F186)/5+F186</f>
        <v>0.003664</v>
      </c>
      <c r="G188" s="50">
        <f>F188/Sheet2!B34</f>
        <v>0.631071305545987</v>
      </c>
    </row>
    <row r="189" spans="1:7" ht="15.75">
      <c r="A189" s="40" t="str">
        <f t="shared" si="4"/>
        <v>40.83</v>
      </c>
      <c r="B189" s="40">
        <v>4</v>
      </c>
      <c r="C189" s="40">
        <v>0.83</v>
      </c>
      <c r="D189" s="40">
        <f>3*(D191-D186)/5+D186</f>
        <v>1.532</v>
      </c>
      <c r="E189" s="40">
        <f>3*(E191-E186)/5+E186</f>
        <v>0</v>
      </c>
      <c r="F189" s="40">
        <f>3*(F191-F186)/5+F186</f>
        <v>0.003616</v>
      </c>
      <c r="G189" s="50">
        <f>F189/Sheet2!B35</f>
        <v>0.6350544432736213</v>
      </c>
    </row>
    <row r="190" spans="1:7" ht="15.75">
      <c r="A190" s="40" t="str">
        <f t="shared" si="4"/>
        <v>40.84</v>
      </c>
      <c r="B190" s="40">
        <v>4</v>
      </c>
      <c r="C190" s="40">
        <v>0.84</v>
      </c>
      <c r="D190" s="40">
        <f>4*(D191-D186)/5+D186</f>
        <v>1.536</v>
      </c>
      <c r="E190" s="40">
        <f>4*(E191-E186)/5+E186</f>
        <v>0</v>
      </c>
      <c r="F190" s="40">
        <f>4*(F191-F186)/5+F186</f>
        <v>0.003568</v>
      </c>
      <c r="G190" s="50">
        <f>F190/Sheet2!B36</f>
        <v>0.6391974202794697</v>
      </c>
    </row>
    <row r="191" spans="1:7" s="52" customFormat="1" ht="15.75">
      <c r="A191" s="42" t="str">
        <f t="shared" si="4"/>
        <v>40.85</v>
      </c>
      <c r="B191" s="42">
        <v>4</v>
      </c>
      <c r="C191" s="42">
        <v>0.85</v>
      </c>
      <c r="D191" s="42">
        <v>1.54</v>
      </c>
      <c r="E191" s="42">
        <v>0</v>
      </c>
      <c r="F191" s="42">
        <v>0.00352</v>
      </c>
      <c r="G191" s="51">
        <f>F191/Sheet2!B37</f>
        <v>0.643510054844607</v>
      </c>
    </row>
    <row r="192" spans="1:7" ht="15.75">
      <c r="A192" s="40" t="str">
        <f t="shared" si="4"/>
        <v>40.86</v>
      </c>
      <c r="B192" s="40">
        <v>4</v>
      </c>
      <c r="C192" s="40">
        <v>0.86</v>
      </c>
      <c r="D192" s="40">
        <f>1*(D196-D191)/5+D191</f>
        <v>1.546</v>
      </c>
      <c r="E192" s="40">
        <f>1*(E196-E191)/5+E191</f>
        <v>0</v>
      </c>
      <c r="F192" s="40">
        <f>1*(F196-F191)/5+F191</f>
        <v>0.003474</v>
      </c>
      <c r="G192" s="50">
        <f>F192/Sheet2!B38</f>
        <v>0.6471684053651267</v>
      </c>
    </row>
    <row r="193" spans="1:7" ht="15.75">
      <c r="A193" s="40" t="str">
        <f t="shared" si="4"/>
        <v>40.87</v>
      </c>
      <c r="B193" s="40">
        <v>4</v>
      </c>
      <c r="C193" s="40">
        <v>0.87</v>
      </c>
      <c r="D193" s="40">
        <f>2*(D196-D191)/5+D191</f>
        <v>1.552</v>
      </c>
      <c r="E193" s="40">
        <f>2*(E196-E191)/5+E191</f>
        <v>0</v>
      </c>
      <c r="F193" s="40">
        <f>2*(F196-F191)/5+F191</f>
        <v>0.003428</v>
      </c>
      <c r="G193" s="50">
        <f>F193/Sheet2!B39</f>
        <v>0.6509684770224079</v>
      </c>
    </row>
    <row r="194" spans="1:7" ht="15.75">
      <c r="A194" s="40" t="str">
        <f t="shared" si="4"/>
        <v>40.88</v>
      </c>
      <c r="B194" s="40">
        <v>4</v>
      </c>
      <c r="C194" s="40">
        <v>0.88</v>
      </c>
      <c r="D194" s="40">
        <f>3*(D196-D191)/5+D191</f>
        <v>1.558</v>
      </c>
      <c r="E194" s="40">
        <f>3*(E196-E191)/5+E191</f>
        <v>0</v>
      </c>
      <c r="F194" s="40">
        <f>3*(F196-F191)/5+F191</f>
        <v>0.003382</v>
      </c>
      <c r="G194" s="50">
        <f>F194/Sheet2!B40</f>
        <v>0.6549186676994577</v>
      </c>
    </row>
    <row r="195" spans="1:7" ht="15.75">
      <c r="A195" s="40" t="str">
        <f t="shared" si="4"/>
        <v>40.89</v>
      </c>
      <c r="B195" s="40">
        <v>4</v>
      </c>
      <c r="C195" s="40">
        <v>0.89</v>
      </c>
      <c r="D195" s="40">
        <f>4*(D196-D191)/5+D191</f>
        <v>1.564</v>
      </c>
      <c r="E195" s="40">
        <f>4*(E196-E191)/5+E191</f>
        <v>0</v>
      </c>
      <c r="F195" s="40">
        <f>4*(F196-F191)/5+F191</f>
        <v>0.003336</v>
      </c>
      <c r="G195" s="50">
        <f>F195/Sheet2!B41</f>
        <v>0.6590280521532992</v>
      </c>
    </row>
    <row r="196" spans="1:7" s="52" customFormat="1" ht="15.75">
      <c r="A196" s="42" t="str">
        <f t="shared" si="4"/>
        <v>40.9</v>
      </c>
      <c r="B196" s="42">
        <v>4</v>
      </c>
      <c r="C196" s="42">
        <v>0.9</v>
      </c>
      <c r="D196" s="42">
        <v>1.57</v>
      </c>
      <c r="E196" s="42">
        <v>0</v>
      </c>
      <c r="F196" s="42">
        <v>0.00329</v>
      </c>
      <c r="G196" s="51">
        <f>F196/Sheet2!B42</f>
        <v>0.6633064516129032</v>
      </c>
    </row>
    <row r="197" spans="1:7" ht="15.75">
      <c r="A197" s="40" t="str">
        <f t="shared" si="4"/>
        <v>40.91</v>
      </c>
      <c r="B197" s="40">
        <v>4</v>
      </c>
      <c r="C197" s="40">
        <v>0.91</v>
      </c>
      <c r="D197" s="40">
        <f>1*(D201-D196)/5+D196</f>
        <v>1.576</v>
      </c>
      <c r="E197" s="40">
        <f>1*(E201-E196)/5+E196</f>
        <v>0</v>
      </c>
      <c r="F197" s="40">
        <f>1*(F201-F196)/5+F196</f>
        <v>0.003244</v>
      </c>
      <c r="G197" s="50">
        <f>F197/Sheet2!B43</f>
        <v>0.6666666666666667</v>
      </c>
    </row>
    <row r="198" spans="1:7" ht="15.75">
      <c r="A198" s="40" t="str">
        <f t="shared" si="4"/>
        <v>40.92</v>
      </c>
      <c r="B198" s="40">
        <v>4</v>
      </c>
      <c r="C198" s="40">
        <v>0.92</v>
      </c>
      <c r="D198" s="40">
        <f>2*(D201-D196)/5+D196</f>
        <v>1.582</v>
      </c>
      <c r="E198" s="40">
        <f>2*(E201-E196)/5+E196</f>
        <v>0</v>
      </c>
      <c r="F198" s="40">
        <f>2*(F201-F196)/5+F196</f>
        <v>0.003198</v>
      </c>
      <c r="G198" s="50">
        <f>F198/Sheet2!B44</f>
        <v>0.6701592623637888</v>
      </c>
    </row>
    <row r="199" spans="1:7" ht="15.75">
      <c r="A199" s="40" t="str">
        <f t="shared" si="4"/>
        <v>40.93</v>
      </c>
      <c r="B199" s="40">
        <v>4</v>
      </c>
      <c r="C199" s="40">
        <v>0.93</v>
      </c>
      <c r="D199" s="40">
        <f>3*(D201-D196)/5+D196</f>
        <v>1.588</v>
      </c>
      <c r="E199" s="40">
        <f>3*(E201-E196)/5+E196</f>
        <v>0</v>
      </c>
      <c r="F199" s="40">
        <f>3*(F201-F196)/5+F196</f>
        <v>0.003152</v>
      </c>
      <c r="G199" s="50">
        <f>F199/Sheet2!B45</f>
        <v>0.6737922188969645</v>
      </c>
    </row>
    <row r="200" spans="1:7" ht="15.75">
      <c r="A200" s="40" t="str">
        <f t="shared" si="4"/>
        <v>40.94</v>
      </c>
      <c r="B200" s="40">
        <v>4</v>
      </c>
      <c r="C200" s="40">
        <v>0.94</v>
      </c>
      <c r="D200" s="40">
        <f>4*(D201-D196)/5+D196</f>
        <v>1.594</v>
      </c>
      <c r="E200" s="40">
        <f>4*(E201-E196)/5+E196</f>
        <v>0</v>
      </c>
      <c r="F200" s="40">
        <f>4*(F201-F196)/5+F196</f>
        <v>0.003106</v>
      </c>
      <c r="G200" s="50">
        <f>F200/Sheet2!B46</f>
        <v>0.6775741710296683</v>
      </c>
    </row>
    <row r="201" spans="1:7" s="52" customFormat="1" ht="15.75">
      <c r="A201" s="42" t="str">
        <f aca="true" t="shared" si="5" ref="A201:A264">B201&amp;C201</f>
        <v>40.95</v>
      </c>
      <c r="B201" s="42">
        <v>4</v>
      </c>
      <c r="C201" s="42">
        <v>0.95</v>
      </c>
      <c r="D201" s="42">
        <v>1.6</v>
      </c>
      <c r="E201" s="42">
        <v>0</v>
      </c>
      <c r="F201" s="42">
        <v>0.00306</v>
      </c>
      <c r="G201" s="51">
        <f>F201/Sheet2!B47</f>
        <v>0.6815144766146993</v>
      </c>
    </row>
    <row r="202" spans="1:7" ht="15.75">
      <c r="A202" s="40" t="str">
        <f t="shared" si="5"/>
        <v>40.96</v>
      </c>
      <c r="B202" s="40">
        <v>4</v>
      </c>
      <c r="C202" s="40">
        <v>0.96</v>
      </c>
      <c r="D202" s="40">
        <f>1*(D206-D201)/5+D201</f>
        <v>1.608</v>
      </c>
      <c r="E202" s="40">
        <f>1*(E206-E201)/5+E201</f>
        <v>0</v>
      </c>
      <c r="F202" s="40">
        <f>1*(F206-F201)/5+F201</f>
        <v>0.003018</v>
      </c>
      <c r="G202" s="50">
        <f>F202/Sheet2!B48</f>
        <v>0.6852861035422343</v>
      </c>
    </row>
    <row r="203" spans="1:7" ht="15.75">
      <c r="A203" s="40" t="str">
        <f t="shared" si="5"/>
        <v>40.97</v>
      </c>
      <c r="B203" s="40">
        <v>4</v>
      </c>
      <c r="C203" s="40">
        <v>0.97</v>
      </c>
      <c r="D203" s="40">
        <f>2*(D206-D201)/5+D201</f>
        <v>1.616</v>
      </c>
      <c r="E203" s="40">
        <f>2*(E206-E201)/5+E201</f>
        <v>0</v>
      </c>
      <c r="F203" s="40">
        <f>2*(F206-F201)/5+F201</f>
        <v>0.002976</v>
      </c>
      <c r="G203" s="50">
        <f>F203/Sheet2!B49</f>
        <v>0.6892079666512274</v>
      </c>
    </row>
    <row r="204" spans="1:7" ht="15.75">
      <c r="A204" s="40" t="str">
        <f t="shared" si="5"/>
        <v>40.98</v>
      </c>
      <c r="B204" s="40">
        <v>4</v>
      </c>
      <c r="C204" s="40">
        <v>0.98</v>
      </c>
      <c r="D204" s="40">
        <f>3*(D206-D201)/5+D201</f>
        <v>1.6239999999999999</v>
      </c>
      <c r="E204" s="40">
        <f>3*(E206-E201)/5+E201</f>
        <v>0</v>
      </c>
      <c r="F204" s="40">
        <f>3*(F206-F201)/5+F201</f>
        <v>0.002934</v>
      </c>
      <c r="G204" s="50">
        <f>F204/Sheet2!B50</f>
        <v>0.6932892249527409</v>
      </c>
    </row>
    <row r="205" spans="1:7" ht="15.75">
      <c r="A205" s="40" t="str">
        <f t="shared" si="5"/>
        <v>40.99</v>
      </c>
      <c r="B205" s="40">
        <v>4</v>
      </c>
      <c r="C205" s="40">
        <v>0.99</v>
      </c>
      <c r="D205" s="40">
        <f>4*(D206-D201)/5+D201</f>
        <v>1.632</v>
      </c>
      <c r="E205" s="40">
        <f>4*(E206-E201)/5+E201</f>
        <v>0</v>
      </c>
      <c r="F205" s="40">
        <f>4*(F206-F201)/5+F201</f>
        <v>0.002892</v>
      </c>
      <c r="G205" s="50">
        <f>F205/Sheet2!B51</f>
        <v>0.6975397973950795</v>
      </c>
    </row>
    <row r="206" spans="1:7" s="52" customFormat="1" ht="15.75">
      <c r="A206" s="42" t="str">
        <f t="shared" si="5"/>
        <v>41</v>
      </c>
      <c r="B206" s="42">
        <v>4</v>
      </c>
      <c r="C206" s="42">
        <v>1</v>
      </c>
      <c r="D206" s="42">
        <v>1.64</v>
      </c>
      <c r="E206" s="42">
        <v>0</v>
      </c>
      <c r="F206" s="42">
        <v>0.00285</v>
      </c>
      <c r="G206" s="51">
        <f>F206/Sheet2!B52</f>
        <v>0.7019704433497537</v>
      </c>
    </row>
    <row r="207" spans="1:7" s="52" customFormat="1" ht="15.75">
      <c r="A207" s="42" t="str">
        <f t="shared" si="5"/>
        <v>4A0.5</v>
      </c>
      <c r="B207" s="42" t="s">
        <v>26</v>
      </c>
      <c r="C207" s="42">
        <v>0.5</v>
      </c>
      <c r="D207" s="42">
        <v>0</v>
      </c>
      <c r="E207" s="42">
        <v>2.14</v>
      </c>
      <c r="F207" s="42">
        <v>0.00935</v>
      </c>
      <c r="G207" s="51">
        <f>F207/Sheet2!B2</f>
        <v>0.9230009871668312</v>
      </c>
    </row>
    <row r="208" spans="1:7" ht="15.75">
      <c r="A208" s="40" t="str">
        <f t="shared" si="5"/>
        <v>4A0.51</v>
      </c>
      <c r="B208" s="40" t="s">
        <v>41</v>
      </c>
      <c r="C208" s="40">
        <v>0.51</v>
      </c>
      <c r="D208" s="40">
        <f>1*(D212-D207)/5+D207</f>
        <v>0</v>
      </c>
      <c r="E208" s="40">
        <f>1*(E212-E207)/5+E207</f>
        <v>2.13</v>
      </c>
      <c r="F208" s="40">
        <f>1*(F212-F207)/5+F207</f>
        <v>0.009176</v>
      </c>
      <c r="G208" s="50">
        <f>F208/Sheet2!B3</f>
        <v>0.9190705128205129</v>
      </c>
    </row>
    <row r="209" spans="1:7" ht="15.75">
      <c r="A209" s="40" t="str">
        <f t="shared" si="5"/>
        <v>4A0.52</v>
      </c>
      <c r="B209" s="40" t="s">
        <v>42</v>
      </c>
      <c r="C209" s="40">
        <v>0.52</v>
      </c>
      <c r="D209" s="40">
        <f>2*(D212-D207)/5+D207</f>
        <v>0</v>
      </c>
      <c r="E209" s="40">
        <f>2*(E212-E207)/5+E207</f>
        <v>2.12</v>
      </c>
      <c r="F209" s="40">
        <f>2*(F212-F207)/5+F207</f>
        <v>0.009002</v>
      </c>
      <c r="G209" s="50">
        <f>F209/Sheet2!B4</f>
        <v>0.9150233787355153</v>
      </c>
    </row>
    <row r="210" spans="1:7" ht="15.75">
      <c r="A210" s="40" t="str">
        <f t="shared" si="5"/>
        <v>4A0.53</v>
      </c>
      <c r="B210" s="40" t="s">
        <v>26</v>
      </c>
      <c r="C210" s="40">
        <v>0.53</v>
      </c>
      <c r="D210" s="40">
        <f>3*(D212-D207)/5+D207</f>
        <v>0</v>
      </c>
      <c r="E210" s="40">
        <f>3*(E212-E207)/5+E207</f>
        <v>2.11</v>
      </c>
      <c r="F210" s="40">
        <f>3*(F212-F207)/5+F207</f>
        <v>0.008828</v>
      </c>
      <c r="G210" s="50">
        <f>F210/Sheet2!B5</f>
        <v>0.9108543128353281</v>
      </c>
    </row>
    <row r="211" spans="1:7" ht="15.75">
      <c r="A211" s="40" t="str">
        <f t="shared" si="5"/>
        <v>4A0.54</v>
      </c>
      <c r="B211" s="40" t="s">
        <v>26</v>
      </c>
      <c r="C211" s="40">
        <v>0.54</v>
      </c>
      <c r="D211" s="40">
        <f>4*(D212-D207)/5+D207</f>
        <v>0</v>
      </c>
      <c r="E211" s="40">
        <f>4*(E212-E207)/5+E207</f>
        <v>2.1</v>
      </c>
      <c r="F211" s="40">
        <f>4*(F212-F207)/5+F207</f>
        <v>0.008654</v>
      </c>
      <c r="G211" s="50">
        <f>F211/Sheet2!B6</f>
        <v>0.9065577205112089</v>
      </c>
    </row>
    <row r="212" spans="1:7" s="52" customFormat="1" ht="15.75">
      <c r="A212" s="42" t="str">
        <f t="shared" si="5"/>
        <v>4A0.55</v>
      </c>
      <c r="B212" s="42" t="s">
        <v>26</v>
      </c>
      <c r="C212" s="42">
        <v>0.55</v>
      </c>
      <c r="D212" s="42">
        <v>0</v>
      </c>
      <c r="E212" s="42">
        <v>2.09</v>
      </c>
      <c r="F212" s="42">
        <v>0.00848</v>
      </c>
      <c r="G212" s="51">
        <f>F212/Sheet2!B7</f>
        <v>0.902127659574468</v>
      </c>
    </row>
    <row r="213" spans="1:7" ht="15.75">
      <c r="A213" s="40" t="str">
        <f t="shared" si="5"/>
        <v>4A0.56</v>
      </c>
      <c r="B213" s="40" t="s">
        <v>41</v>
      </c>
      <c r="C213" s="40">
        <v>0.56</v>
      </c>
      <c r="D213" s="40">
        <f>1*(D217-D212)/5+D212</f>
        <v>0</v>
      </c>
      <c r="E213" s="40">
        <f>1*(E217-E212)/5+E212</f>
        <v>2.082</v>
      </c>
      <c r="F213" s="40">
        <f>1*(F217-F212)/5+F212</f>
        <v>0.008308</v>
      </c>
      <c r="G213" s="50">
        <f>F213/Sheet2!B8</f>
        <v>0.8977739355954182</v>
      </c>
    </row>
    <row r="214" spans="1:7" ht="15.75">
      <c r="A214" s="40" t="str">
        <f t="shared" si="5"/>
        <v>4A0.57</v>
      </c>
      <c r="B214" s="40" t="s">
        <v>43</v>
      </c>
      <c r="C214" s="40">
        <v>0.57</v>
      </c>
      <c r="D214" s="40">
        <f>2*(D217-D212)/5+D212</f>
        <v>0</v>
      </c>
      <c r="E214" s="40">
        <f>2*(E217-E212)/5+E212</f>
        <v>2.074</v>
      </c>
      <c r="F214" s="40">
        <f>2*(F217-F212)/5+F212</f>
        <v>0.008136</v>
      </c>
      <c r="G214" s="50">
        <f>F214/Sheet2!B9</f>
        <v>0.8932806324110671</v>
      </c>
    </row>
    <row r="215" spans="1:7" ht="15.75">
      <c r="A215" s="40" t="str">
        <f t="shared" si="5"/>
        <v>4A0.58</v>
      </c>
      <c r="B215" s="40" t="s">
        <v>43</v>
      </c>
      <c r="C215" s="40">
        <v>0.58</v>
      </c>
      <c r="D215" s="40">
        <f>3*(D217-D212)/5+D212</f>
        <v>0</v>
      </c>
      <c r="E215" s="40">
        <f>3*(E217-E212)/5+E212</f>
        <v>2.066</v>
      </c>
      <c r="F215" s="40">
        <f>3*(F217-F212)/5+F212</f>
        <v>0.007964</v>
      </c>
      <c r="G215" s="50">
        <f>F215/Sheet2!B10</f>
        <v>0.8886409283642044</v>
      </c>
    </row>
    <row r="216" spans="1:7" ht="15.75">
      <c r="A216" s="40" t="str">
        <f t="shared" si="5"/>
        <v>4A0.59</v>
      </c>
      <c r="B216" s="40" t="s">
        <v>43</v>
      </c>
      <c r="C216" s="40">
        <v>0.59</v>
      </c>
      <c r="D216" s="40">
        <f>4*(D217-D212)/5+D212</f>
        <v>0</v>
      </c>
      <c r="E216" s="40">
        <f>4*(E217-E212)/5+E212</f>
        <v>2.058</v>
      </c>
      <c r="F216" s="40">
        <f>4*(F217-F212)/5+F212</f>
        <v>0.007792</v>
      </c>
      <c r="G216" s="50">
        <f>F216/Sheet2!B11</f>
        <v>0.8838475499092558</v>
      </c>
    </row>
    <row r="217" spans="1:7" s="52" customFormat="1" ht="15.75">
      <c r="A217" s="42" t="str">
        <f t="shared" si="5"/>
        <v>4A0.6</v>
      </c>
      <c r="B217" s="42" t="s">
        <v>26</v>
      </c>
      <c r="C217" s="42">
        <v>0.6</v>
      </c>
      <c r="D217" s="42">
        <v>0</v>
      </c>
      <c r="E217" s="42">
        <v>2.05</v>
      </c>
      <c r="F217" s="42">
        <v>0.00762</v>
      </c>
      <c r="G217" s="51">
        <f>F217/Sheet2!B12</f>
        <v>0.8788927335640138</v>
      </c>
    </row>
    <row r="218" spans="1:7" ht="15.75">
      <c r="A218" s="40" t="str">
        <f t="shared" si="5"/>
        <v>4A0.61</v>
      </c>
      <c r="B218" s="40" t="s">
        <v>41</v>
      </c>
      <c r="C218" s="40">
        <v>0.61</v>
      </c>
      <c r="D218" s="40">
        <f>1*(D222-D217)/5+D217</f>
        <v>0</v>
      </c>
      <c r="E218" s="40">
        <f>1*(E222-E217)/5+E217</f>
        <v>2.038</v>
      </c>
      <c r="F218" s="40">
        <f>1*(F222-F217)/5+F217</f>
        <v>0.007456</v>
      </c>
      <c r="G218" s="50">
        <f>F218/Sheet2!B13</f>
        <v>0.8742964352720449</v>
      </c>
    </row>
    <row r="219" spans="1:7" ht="15.75">
      <c r="A219" s="40" t="str">
        <f t="shared" si="5"/>
        <v>4A0.62</v>
      </c>
      <c r="B219" s="40" t="s">
        <v>43</v>
      </c>
      <c r="C219" s="40">
        <v>0.62</v>
      </c>
      <c r="D219" s="40">
        <f>2*(D222-D217)/5+D217</f>
        <v>0</v>
      </c>
      <c r="E219" s="40">
        <f>2*(E222-E217)/5+E217</f>
        <v>2.026</v>
      </c>
      <c r="F219" s="40">
        <f>2*(F222-F217)/5+F217</f>
        <v>0.007292</v>
      </c>
      <c r="G219" s="50">
        <f>F219/Sheet2!B14</f>
        <v>0.8695444788933936</v>
      </c>
    </row>
    <row r="220" spans="1:7" ht="15.75">
      <c r="A220" s="40" t="str">
        <f t="shared" si="5"/>
        <v>4A0.63</v>
      </c>
      <c r="B220" s="40" t="s">
        <v>43</v>
      </c>
      <c r="C220" s="40">
        <v>0.63</v>
      </c>
      <c r="D220" s="40">
        <f>3*(D222-D217)/5+D217</f>
        <v>0</v>
      </c>
      <c r="E220" s="40">
        <f>3*(E222-E217)/5+E217</f>
        <v>2.014</v>
      </c>
      <c r="F220" s="40">
        <f>3*(F222-F217)/5+F217</f>
        <v>0.007128</v>
      </c>
      <c r="G220" s="50">
        <f>F220/Sheet2!B15</f>
        <v>0.8646288209606987</v>
      </c>
    </row>
    <row r="221" spans="1:7" ht="15.75">
      <c r="A221" s="40" t="str">
        <f t="shared" si="5"/>
        <v>4A0.64</v>
      </c>
      <c r="B221" s="40" t="s">
        <v>43</v>
      </c>
      <c r="C221" s="40">
        <v>0.64</v>
      </c>
      <c r="D221" s="40">
        <f>4*(D222-D217)/5+D217</f>
        <v>0</v>
      </c>
      <c r="E221" s="40">
        <f>4*(E222-E217)/5+E217</f>
        <v>2.002</v>
      </c>
      <c r="F221" s="40">
        <f>4*(F222-F217)/5+F217</f>
        <v>0.006964</v>
      </c>
      <c r="G221" s="50">
        <f>F221/Sheet2!B16</f>
        <v>0.8595408541100963</v>
      </c>
    </row>
    <row r="222" spans="1:7" s="52" customFormat="1" ht="15.75">
      <c r="A222" s="42" t="str">
        <f t="shared" si="5"/>
        <v>4A0.65</v>
      </c>
      <c r="B222" s="42" t="s">
        <v>26</v>
      </c>
      <c r="C222" s="42">
        <v>0.65</v>
      </c>
      <c r="D222" s="42">
        <v>0</v>
      </c>
      <c r="E222" s="42">
        <v>1.99</v>
      </c>
      <c r="F222" s="42">
        <v>0.0068</v>
      </c>
      <c r="G222" s="51">
        <f>F222/Sheet2!B17</f>
        <v>0.8542713567839195</v>
      </c>
    </row>
    <row r="223" spans="1:7" ht="15.75">
      <c r="A223" s="40" t="str">
        <f t="shared" si="5"/>
        <v>4A0.66</v>
      </c>
      <c r="B223" s="40" t="s">
        <v>41</v>
      </c>
      <c r="C223" s="40">
        <v>0.66</v>
      </c>
      <c r="D223" s="40">
        <f>1*(D227-D222)/5+D222</f>
        <v>0</v>
      </c>
      <c r="E223" s="40">
        <f>1*(E227-E222)/5+E222</f>
        <v>1.978</v>
      </c>
      <c r="F223" s="40">
        <f>1*(F227-F222)/5+F222</f>
        <v>0.00665</v>
      </c>
      <c r="G223" s="50">
        <f>F223/Sheet2!B18</f>
        <v>0.8501661979033494</v>
      </c>
    </row>
    <row r="224" spans="1:7" ht="15.75">
      <c r="A224" s="40" t="str">
        <f t="shared" si="5"/>
        <v>4A0.67</v>
      </c>
      <c r="B224" s="40" t="s">
        <v>43</v>
      </c>
      <c r="C224" s="40">
        <v>0.67</v>
      </c>
      <c r="D224" s="40">
        <f>2*(D227-D222)/5+D222</f>
        <v>0</v>
      </c>
      <c r="E224" s="40">
        <f>2*(E227-E222)/5+E222</f>
        <v>1.966</v>
      </c>
      <c r="F224" s="40">
        <f>2*(F227-F222)/5+F222</f>
        <v>0.0065</v>
      </c>
      <c r="G224" s="50">
        <f>F224/Sheet2!B19</f>
        <v>0.8459135866736075</v>
      </c>
    </row>
    <row r="225" spans="1:7" ht="15.75">
      <c r="A225" s="40" t="str">
        <f t="shared" si="5"/>
        <v>4A0.68</v>
      </c>
      <c r="B225" s="40" t="s">
        <v>43</v>
      </c>
      <c r="C225" s="40">
        <v>0.68</v>
      </c>
      <c r="D225" s="40">
        <f>3*(D227-D222)/5+D222</f>
        <v>0</v>
      </c>
      <c r="E225" s="40">
        <f>3*(E227-E222)/5+E222</f>
        <v>1.954</v>
      </c>
      <c r="F225" s="40">
        <f>3*(F227-F222)/5+F222</f>
        <v>0.00635</v>
      </c>
      <c r="G225" s="50">
        <f>F225/Sheet2!B20</f>
        <v>0.841505433342168</v>
      </c>
    </row>
    <row r="226" spans="1:7" ht="15.75">
      <c r="A226" s="40" t="str">
        <f t="shared" si="5"/>
        <v>4A0.69</v>
      </c>
      <c r="B226" s="40" t="s">
        <v>43</v>
      </c>
      <c r="C226" s="40">
        <v>0.69</v>
      </c>
      <c r="D226" s="40">
        <f>4*(D227-D222)/5+D222</f>
        <v>0</v>
      </c>
      <c r="E226" s="40">
        <f>4*(E227-E222)/5+E222</f>
        <v>1.942</v>
      </c>
      <c r="F226" s="40">
        <f>4*(F227-F222)/5+F222</f>
        <v>0.0062</v>
      </c>
      <c r="G226" s="50">
        <f>F226/Sheet2!B21</f>
        <v>0.8369330453563714</v>
      </c>
    </row>
    <row r="227" spans="1:7" s="52" customFormat="1" ht="15.75">
      <c r="A227" s="42" t="str">
        <f t="shared" si="5"/>
        <v>4A0.7</v>
      </c>
      <c r="B227" s="42" t="s">
        <v>26</v>
      </c>
      <c r="C227" s="42">
        <v>0.7</v>
      </c>
      <c r="D227" s="42">
        <v>0</v>
      </c>
      <c r="E227" s="42">
        <v>1.93</v>
      </c>
      <c r="F227" s="42">
        <v>0.00605</v>
      </c>
      <c r="G227" s="51">
        <f>F227/Sheet2!B22</f>
        <v>0.8321870701513067</v>
      </c>
    </row>
    <row r="228" spans="1:7" ht="15.75">
      <c r="A228" s="40" t="str">
        <f t="shared" si="5"/>
        <v>4A0.71</v>
      </c>
      <c r="B228" s="40" t="s">
        <v>41</v>
      </c>
      <c r="C228" s="40">
        <v>0.71</v>
      </c>
      <c r="D228" s="40">
        <f>1*(D232-D227)/5+D227</f>
        <v>0</v>
      </c>
      <c r="E228" s="40">
        <f>1*(E232-E227)/5+E227</f>
        <v>1.918</v>
      </c>
      <c r="F228" s="40">
        <f>1*(F232-F227)/5+F227</f>
        <v>0.005912</v>
      </c>
      <c r="G228" s="50">
        <f>F228/Sheet2!B23</f>
        <v>0.8277793335200224</v>
      </c>
    </row>
    <row r="229" spans="1:7" ht="15.75">
      <c r="A229" s="40" t="str">
        <f t="shared" si="5"/>
        <v>4A0.72</v>
      </c>
      <c r="B229" s="40" t="s">
        <v>43</v>
      </c>
      <c r="C229" s="40">
        <v>0.72</v>
      </c>
      <c r="D229" s="40">
        <f>2*(D232-D227)/5+D227</f>
        <v>0</v>
      </c>
      <c r="E229" s="40">
        <f>2*(E232-E227)/5+E227</f>
        <v>1.906</v>
      </c>
      <c r="F229" s="40">
        <f>2*(F232-F227)/5+F227</f>
        <v>0.005774</v>
      </c>
      <c r="G229" s="50">
        <f>F229/Sheet2!B24</f>
        <v>0.8232107214143142</v>
      </c>
    </row>
    <row r="230" spans="1:7" ht="15.75">
      <c r="A230" s="40" t="str">
        <f t="shared" si="5"/>
        <v>4A0.73</v>
      </c>
      <c r="B230" s="40" t="s">
        <v>43</v>
      </c>
      <c r="C230" s="40">
        <v>0.73</v>
      </c>
      <c r="D230" s="40">
        <f>3*(D232-D227)/5+D227</f>
        <v>0</v>
      </c>
      <c r="E230" s="40">
        <f>3*(E232-E227)/5+E227</f>
        <v>1.8940000000000001</v>
      </c>
      <c r="F230" s="40">
        <f>3*(F232-F227)/5+F227</f>
        <v>0.005636</v>
      </c>
      <c r="G230" s="50">
        <f>F230/Sheet2!B25</f>
        <v>0.8184722625617196</v>
      </c>
    </row>
    <row r="231" spans="1:7" ht="15.75">
      <c r="A231" s="40" t="str">
        <f t="shared" si="5"/>
        <v>4A0.74</v>
      </c>
      <c r="B231" s="40" t="s">
        <v>43</v>
      </c>
      <c r="C231" s="40">
        <v>0.74</v>
      </c>
      <c r="D231" s="40">
        <f>4*(D232-D227)/5+D227</f>
        <v>0</v>
      </c>
      <c r="E231" s="40">
        <f>4*(E232-E227)/5+E227</f>
        <v>1.8820000000000001</v>
      </c>
      <c r="F231" s="40">
        <f>4*(F232-F227)/5+F227</f>
        <v>0.005498</v>
      </c>
      <c r="G231" s="50">
        <f>F231/Sheet2!B26</f>
        <v>0.8135543060076946</v>
      </c>
    </row>
    <row r="232" spans="1:7" s="52" customFormat="1" ht="15.75">
      <c r="A232" s="42" t="str">
        <f t="shared" si="5"/>
        <v>4A0.75</v>
      </c>
      <c r="B232" s="42" t="s">
        <v>26</v>
      </c>
      <c r="C232" s="42">
        <v>0.75</v>
      </c>
      <c r="D232" s="42">
        <v>0</v>
      </c>
      <c r="E232" s="42">
        <v>1.87</v>
      </c>
      <c r="F232" s="42">
        <v>0.00536</v>
      </c>
      <c r="G232" s="51">
        <f>F232/Sheet2!B27</f>
        <v>0.8084464555052792</v>
      </c>
    </row>
    <row r="233" spans="1:7" ht="15.75">
      <c r="A233" s="40" t="str">
        <f t="shared" si="5"/>
        <v>4A0.76</v>
      </c>
      <c r="B233" s="40" t="s">
        <v>41</v>
      </c>
      <c r="C233" s="40">
        <v>0.76</v>
      </c>
      <c r="D233" s="40">
        <f>1*(D237-D232)/5+D232</f>
        <v>0</v>
      </c>
      <c r="E233" s="40">
        <f>1*(E237-E232)/5+E232</f>
        <v>1.86</v>
      </c>
      <c r="F233" s="40">
        <f>1*(F237-F232)/5+F232</f>
        <v>0.005234</v>
      </c>
      <c r="G233" s="50">
        <f>F233/Sheet2!B28</f>
        <v>0.803993855606759</v>
      </c>
    </row>
    <row r="234" spans="1:7" ht="15.75">
      <c r="A234" s="40" t="str">
        <f t="shared" si="5"/>
        <v>4A0.77</v>
      </c>
      <c r="B234" s="40" t="s">
        <v>43</v>
      </c>
      <c r="C234" s="40">
        <v>0.77</v>
      </c>
      <c r="D234" s="40">
        <f>2*(D237-D232)/5+D232</f>
        <v>0</v>
      </c>
      <c r="E234" s="40">
        <f>2*(E237-E232)/5+E232</f>
        <v>1.85</v>
      </c>
      <c r="F234" s="40">
        <f>2*(F237-F232)/5+F232</f>
        <v>0.005108</v>
      </c>
      <c r="G234" s="50">
        <f>F234/Sheet2!B29</f>
        <v>0.7993740219092331</v>
      </c>
    </row>
    <row r="235" spans="1:7" ht="15.75">
      <c r="A235" s="40" t="str">
        <f t="shared" si="5"/>
        <v>4A0.78</v>
      </c>
      <c r="B235" s="40" t="s">
        <v>43</v>
      </c>
      <c r="C235" s="40">
        <v>0.78</v>
      </c>
      <c r="D235" s="40">
        <f>3*(D237-D232)/5+D232</f>
        <v>0</v>
      </c>
      <c r="E235" s="40">
        <f>3*(E237-E232)/5+E232</f>
        <v>1.84</v>
      </c>
      <c r="F235" s="40">
        <f>3*(F237-F232)/5+F232</f>
        <v>0.004982</v>
      </c>
      <c r="G235" s="50">
        <f>F235/Sheet2!B30</f>
        <v>0.7945773524720894</v>
      </c>
    </row>
    <row r="236" spans="1:7" ht="15.75">
      <c r="A236" s="40" t="str">
        <f t="shared" si="5"/>
        <v>4A0.79</v>
      </c>
      <c r="B236" s="40" t="s">
        <v>43</v>
      </c>
      <c r="C236" s="40">
        <v>0.79</v>
      </c>
      <c r="D236" s="40">
        <f>4*(D237-D232)/5+D232</f>
        <v>0</v>
      </c>
      <c r="E236" s="40">
        <f>4*(E237-E232)/5+E232</f>
        <v>1.83</v>
      </c>
      <c r="F236" s="40">
        <f>4*(F237-F232)/5+F232</f>
        <v>0.004856</v>
      </c>
      <c r="G236" s="50">
        <f>F236/Sheet2!B31</f>
        <v>0.7895934959349593</v>
      </c>
    </row>
    <row r="237" spans="1:7" s="52" customFormat="1" ht="15.75">
      <c r="A237" s="42" t="str">
        <f t="shared" si="5"/>
        <v>4A0.8</v>
      </c>
      <c r="B237" s="42" t="s">
        <v>26</v>
      </c>
      <c r="C237" s="42">
        <v>0.8</v>
      </c>
      <c r="D237" s="42">
        <v>0</v>
      </c>
      <c r="E237" s="42">
        <v>1.82</v>
      </c>
      <c r="F237" s="42">
        <v>0.00473</v>
      </c>
      <c r="G237" s="51">
        <f>F237/Sheet2!B32</f>
        <v>0.7844112769485904</v>
      </c>
    </row>
    <row r="238" spans="1:7" ht="15.75">
      <c r="A238" s="40" t="str">
        <f t="shared" si="5"/>
        <v>4A0.81</v>
      </c>
      <c r="B238" s="40" t="s">
        <v>41</v>
      </c>
      <c r="C238" s="40">
        <v>0.81</v>
      </c>
      <c r="D238" s="40">
        <f>1*(D242-D237)/5+D237</f>
        <v>0</v>
      </c>
      <c r="E238" s="40">
        <f>1*(E242-E237)/5+E237</f>
        <v>1.808</v>
      </c>
      <c r="F238" s="40">
        <f>1*(F242-F237)/5+F237</f>
        <v>0.004618</v>
      </c>
      <c r="G238" s="50">
        <f>F238/Sheet2!B33</f>
        <v>0.7803311929705982</v>
      </c>
    </row>
    <row r="239" spans="1:7" ht="15.75">
      <c r="A239" s="40" t="str">
        <f t="shared" si="5"/>
        <v>4A0.82</v>
      </c>
      <c r="B239" s="40" t="s">
        <v>43</v>
      </c>
      <c r="C239" s="40">
        <v>0.82</v>
      </c>
      <c r="D239" s="40">
        <f>2*(D242-D237)/5+D237</f>
        <v>0</v>
      </c>
      <c r="E239" s="40">
        <f>2*(E242-E237)/5+E237</f>
        <v>1.796</v>
      </c>
      <c r="F239" s="40">
        <f>2*(F242-F237)/5+F237</f>
        <v>0.004506</v>
      </c>
      <c r="G239" s="50">
        <f>F239/Sheet2!B34</f>
        <v>0.7760936961763693</v>
      </c>
    </row>
    <row r="240" spans="1:7" ht="15.75">
      <c r="A240" s="40" t="str">
        <f t="shared" si="5"/>
        <v>4A0.83</v>
      </c>
      <c r="B240" s="40" t="s">
        <v>43</v>
      </c>
      <c r="C240" s="40">
        <v>0.83</v>
      </c>
      <c r="D240" s="40">
        <f>3*(D242-D237)/5+D237</f>
        <v>0</v>
      </c>
      <c r="E240" s="40">
        <f>3*(E242-E237)/5+E237</f>
        <v>1.784</v>
      </c>
      <c r="F240" s="40">
        <f>3*(F242-F237)/5+F237</f>
        <v>0.004394</v>
      </c>
      <c r="G240" s="50">
        <f>F240/Sheet2!B35</f>
        <v>0.771689497716895</v>
      </c>
    </row>
    <row r="241" spans="1:7" ht="15.75">
      <c r="A241" s="40" t="str">
        <f t="shared" si="5"/>
        <v>4A0.84</v>
      </c>
      <c r="B241" s="40" t="s">
        <v>43</v>
      </c>
      <c r="C241" s="40">
        <v>0.84</v>
      </c>
      <c r="D241" s="40">
        <f>4*(D242-D237)/5+D237</f>
        <v>0</v>
      </c>
      <c r="E241" s="40">
        <f>4*(E242-E237)/5+E237</f>
        <v>1.772</v>
      </c>
      <c r="F241" s="40">
        <f>4*(F242-F237)/5+F237</f>
        <v>0.004282</v>
      </c>
      <c r="G241" s="50">
        <f>F241/Sheet2!B36</f>
        <v>0.7671085632389825</v>
      </c>
    </row>
    <row r="242" spans="1:7" s="52" customFormat="1" ht="15.75">
      <c r="A242" s="42" t="str">
        <f t="shared" si="5"/>
        <v>4A0.85</v>
      </c>
      <c r="B242" s="42" t="s">
        <v>26</v>
      </c>
      <c r="C242" s="42">
        <v>0.85</v>
      </c>
      <c r="D242" s="42">
        <v>0</v>
      </c>
      <c r="E242" s="42">
        <v>1.76</v>
      </c>
      <c r="F242" s="42">
        <v>0.00417</v>
      </c>
      <c r="G242" s="51">
        <f>F242/Sheet2!B37</f>
        <v>0.7623400365630713</v>
      </c>
    </row>
    <row r="243" spans="1:7" ht="15.75">
      <c r="A243" s="40" t="str">
        <f t="shared" si="5"/>
        <v>4A0.86</v>
      </c>
      <c r="B243" s="40" t="s">
        <v>43</v>
      </c>
      <c r="C243" s="40">
        <v>0.86</v>
      </c>
      <c r="D243" s="40">
        <f>1*(D247-D242)/5+D242</f>
        <v>0</v>
      </c>
      <c r="E243" s="40">
        <f>1*(E247-E242)/5+E242</f>
        <v>1.752</v>
      </c>
      <c r="F243" s="40">
        <f>1*(F247-F242)/5+F242</f>
        <v>0.004072</v>
      </c>
      <c r="G243" s="50">
        <f>F243/Sheet2!B38</f>
        <v>0.7585692995529061</v>
      </c>
    </row>
    <row r="244" spans="1:7" ht="15.75">
      <c r="A244" s="40" t="str">
        <f t="shared" si="5"/>
        <v>4A0.87</v>
      </c>
      <c r="B244" s="40" t="s">
        <v>43</v>
      </c>
      <c r="C244" s="40">
        <v>0.87</v>
      </c>
      <c r="D244" s="40">
        <f>2*(D247-D242)/5+D242</f>
        <v>0</v>
      </c>
      <c r="E244" s="40">
        <f>2*(E247-E242)/5+E242</f>
        <v>1.744</v>
      </c>
      <c r="F244" s="40">
        <f>2*(F247-F242)/5+F242</f>
        <v>0.003974</v>
      </c>
      <c r="G244" s="50">
        <f>F244/Sheet2!B39</f>
        <v>0.7546524876566655</v>
      </c>
    </row>
    <row r="245" spans="1:7" ht="15.75">
      <c r="A245" s="40" t="str">
        <f t="shared" si="5"/>
        <v>4A0.88</v>
      </c>
      <c r="B245" s="40" t="s">
        <v>43</v>
      </c>
      <c r="C245" s="40">
        <v>0.88</v>
      </c>
      <c r="D245" s="40">
        <f>3*(D247-D242)/5+D242</f>
        <v>0</v>
      </c>
      <c r="E245" s="40">
        <f>3*(E247-E242)/5+E242</f>
        <v>1.736</v>
      </c>
      <c r="F245" s="40">
        <f>3*(F247-F242)/5+F242</f>
        <v>0.003876</v>
      </c>
      <c r="G245" s="50">
        <f>F245/Sheet2!B40</f>
        <v>0.750580945003873</v>
      </c>
    </row>
    <row r="246" spans="1:7" ht="15.75">
      <c r="A246" s="40" t="str">
        <f t="shared" si="5"/>
        <v>4A0.89</v>
      </c>
      <c r="B246" s="40" t="s">
        <v>43</v>
      </c>
      <c r="C246" s="40">
        <v>0.89</v>
      </c>
      <c r="D246" s="40">
        <f>4*(D247-D242)/5+D242</f>
        <v>0</v>
      </c>
      <c r="E246" s="40">
        <f>4*(E247-E242)/5+E242</f>
        <v>1.728</v>
      </c>
      <c r="F246" s="40">
        <f>4*(F247-F242)/5+F242</f>
        <v>0.003778</v>
      </c>
      <c r="G246" s="50">
        <f>F246/Sheet2!B41</f>
        <v>0.7463453180561044</v>
      </c>
    </row>
    <row r="247" spans="1:7" s="52" customFormat="1" ht="15.75">
      <c r="A247" s="42" t="str">
        <f t="shared" si="5"/>
        <v>4A0.9</v>
      </c>
      <c r="B247" s="42" t="s">
        <v>26</v>
      </c>
      <c r="C247" s="42">
        <v>0.9</v>
      </c>
      <c r="D247" s="42">
        <v>0</v>
      </c>
      <c r="E247" s="42">
        <v>1.72</v>
      </c>
      <c r="F247" s="42">
        <v>0.00368</v>
      </c>
      <c r="G247" s="51">
        <f>F247/Sheet2!B42</f>
        <v>0.7419354838709677</v>
      </c>
    </row>
    <row r="248" spans="1:7" ht="15.75">
      <c r="A248" s="40" t="str">
        <f t="shared" si="5"/>
        <v>4A0.91</v>
      </c>
      <c r="B248" s="40" t="s">
        <v>43</v>
      </c>
      <c r="C248" s="40">
        <v>0.91</v>
      </c>
      <c r="D248" s="40">
        <f>1*(D252-D247)/5+D247</f>
        <v>0</v>
      </c>
      <c r="E248" s="40">
        <f>1*(E252-E247)/5+E247</f>
        <v>1.71</v>
      </c>
      <c r="F248" s="40">
        <f>1*(F252-F247)/5+F247</f>
        <v>0.003592</v>
      </c>
      <c r="G248" s="50">
        <f>F248/Sheet2!B43</f>
        <v>0.738183312782573</v>
      </c>
    </row>
    <row r="249" spans="1:7" ht="15.75">
      <c r="A249" s="40" t="str">
        <f t="shared" si="5"/>
        <v>4A0.92</v>
      </c>
      <c r="B249" s="40" t="s">
        <v>43</v>
      </c>
      <c r="C249" s="40">
        <v>0.92</v>
      </c>
      <c r="D249" s="40">
        <f>2*(D252-D247)/5+D247</f>
        <v>0</v>
      </c>
      <c r="E249" s="40">
        <f>2*(E252-E247)/5+E247</f>
        <v>1.7</v>
      </c>
      <c r="F249" s="40">
        <f>2*(F252-F247)/5+F247</f>
        <v>0.003504</v>
      </c>
      <c r="G249" s="50">
        <f>F249/Sheet2!B44</f>
        <v>0.7342833193629505</v>
      </c>
    </row>
    <row r="250" spans="1:7" ht="15.75">
      <c r="A250" s="40" t="str">
        <f t="shared" si="5"/>
        <v>4A0.93</v>
      </c>
      <c r="B250" s="40" t="s">
        <v>43</v>
      </c>
      <c r="C250" s="40">
        <v>0.93</v>
      </c>
      <c r="D250" s="40">
        <f>3*(D252-D247)/5+D247</f>
        <v>0</v>
      </c>
      <c r="E250" s="40">
        <f>3*(E252-E247)/5+E247</f>
        <v>1.69</v>
      </c>
      <c r="F250" s="40">
        <f>3*(F252-F247)/5+F247</f>
        <v>0.0034159999999999998</v>
      </c>
      <c r="G250" s="50">
        <f>F250/Sheet2!B45</f>
        <v>0.7302265925609235</v>
      </c>
    </row>
    <row r="251" spans="1:7" ht="15.75">
      <c r="A251" s="40" t="str">
        <f t="shared" si="5"/>
        <v>4A0.94</v>
      </c>
      <c r="B251" s="40" t="s">
        <v>43</v>
      </c>
      <c r="C251" s="40">
        <v>0.94</v>
      </c>
      <c r="D251" s="40">
        <f>4*(D252-D247)/5+D247</f>
        <v>0</v>
      </c>
      <c r="E251" s="40">
        <f>4*(E252-E247)/5+E247</f>
        <v>1.68</v>
      </c>
      <c r="F251" s="40">
        <f>4*(F252-F247)/5+F247</f>
        <v>0.003328</v>
      </c>
      <c r="G251" s="50">
        <f>F251/Sheet2!B46</f>
        <v>0.726003490401396</v>
      </c>
    </row>
    <row r="252" spans="1:7" s="52" customFormat="1" ht="15.75">
      <c r="A252" s="42" t="str">
        <f t="shared" si="5"/>
        <v>4A0.95</v>
      </c>
      <c r="B252" s="42" t="s">
        <v>26</v>
      </c>
      <c r="C252" s="42">
        <v>0.95</v>
      </c>
      <c r="D252" s="42">
        <v>0</v>
      </c>
      <c r="E252" s="42">
        <v>1.67</v>
      </c>
      <c r="F252" s="42">
        <v>0.00324</v>
      </c>
      <c r="G252" s="51">
        <f>F252/Sheet2!B47</f>
        <v>0.7216035634743875</v>
      </c>
    </row>
    <row r="253" spans="1:7" ht="15.75">
      <c r="A253" s="40" t="str">
        <f t="shared" si="5"/>
        <v>4A0.96</v>
      </c>
      <c r="B253" s="40" t="s">
        <v>41</v>
      </c>
      <c r="C253" s="40">
        <v>0.96</v>
      </c>
      <c r="D253" s="40">
        <f>1*(D257-D252)/5+D252</f>
        <v>0</v>
      </c>
      <c r="E253" s="40">
        <f>1*(E257-E252)/5+E252</f>
        <v>1.664</v>
      </c>
      <c r="F253" s="40">
        <f>1*(F257-F252)/5+F252</f>
        <v>0.003162</v>
      </c>
      <c r="G253" s="50">
        <f>F253/Sheet2!B48</f>
        <v>0.717983651226158</v>
      </c>
    </row>
    <row r="254" spans="1:7" ht="15.75">
      <c r="A254" s="40" t="str">
        <f t="shared" si="5"/>
        <v>4A0.97</v>
      </c>
      <c r="B254" s="40" t="s">
        <v>43</v>
      </c>
      <c r="C254" s="40">
        <v>0.97</v>
      </c>
      <c r="D254" s="40">
        <f>2*(D257-D252)/5+D252</f>
        <v>0</v>
      </c>
      <c r="E254" s="40">
        <f>2*(E257-E252)/5+E252</f>
        <v>1.658</v>
      </c>
      <c r="F254" s="40">
        <f>2*(F257-F252)/5+F252</f>
        <v>0.003084</v>
      </c>
      <c r="G254" s="50">
        <f>F254/Sheet2!B49</f>
        <v>0.714219546086151</v>
      </c>
    </row>
    <row r="255" spans="1:7" ht="15.75">
      <c r="A255" s="40" t="str">
        <f t="shared" si="5"/>
        <v>4A0.98</v>
      </c>
      <c r="B255" s="40" t="s">
        <v>43</v>
      </c>
      <c r="C255" s="40">
        <v>0.98</v>
      </c>
      <c r="D255" s="40">
        <f>3*(D257-D252)/5+D252</f>
        <v>0</v>
      </c>
      <c r="E255" s="40">
        <f>3*(E257-E252)/5+E252</f>
        <v>1.652</v>
      </c>
      <c r="F255" s="40">
        <f>3*(F257-F252)/5+F252</f>
        <v>0.003006</v>
      </c>
      <c r="G255" s="50">
        <f>F255/Sheet2!B50</f>
        <v>0.7103024574669187</v>
      </c>
    </row>
    <row r="256" spans="1:7" ht="15.75">
      <c r="A256" s="40" t="str">
        <f t="shared" si="5"/>
        <v>4A0.99</v>
      </c>
      <c r="B256" s="40" t="s">
        <v>43</v>
      </c>
      <c r="C256" s="40">
        <v>0.99</v>
      </c>
      <c r="D256" s="40">
        <f>4*(D257-D252)/5+D252</f>
        <v>0</v>
      </c>
      <c r="E256" s="40">
        <f>4*(E257-E252)/5+E252</f>
        <v>1.646</v>
      </c>
      <c r="F256" s="40">
        <f>4*(F257-F252)/5+F252</f>
        <v>0.002928</v>
      </c>
      <c r="G256" s="50">
        <f>F256/Sheet2!B51</f>
        <v>0.7062228654124457</v>
      </c>
    </row>
    <row r="257" spans="1:7" ht="15.75">
      <c r="A257" s="42" t="str">
        <f t="shared" si="5"/>
        <v>4A1</v>
      </c>
      <c r="B257" s="42" t="s">
        <v>26</v>
      </c>
      <c r="C257" s="42">
        <v>1</v>
      </c>
      <c r="D257" s="42">
        <v>0</v>
      </c>
      <c r="E257" s="42">
        <v>1.64</v>
      </c>
      <c r="F257" s="42">
        <v>0.00285</v>
      </c>
      <c r="G257" s="51">
        <f>F257/Sheet2!B52</f>
        <v>0.7019704433497537</v>
      </c>
    </row>
    <row r="258" spans="1:7" ht="15.75">
      <c r="A258" s="42" t="str">
        <f t="shared" si="5"/>
        <v>50.5</v>
      </c>
      <c r="B258" s="42">
        <v>5</v>
      </c>
      <c r="C258" s="42">
        <v>0.5</v>
      </c>
      <c r="D258" s="42">
        <v>1.02</v>
      </c>
      <c r="E258" s="42">
        <v>0</v>
      </c>
      <c r="F258" s="42">
        <v>0.00261</v>
      </c>
      <c r="G258" s="51">
        <f>F258/Sheet2!B2</f>
        <v>0.25765054294175715</v>
      </c>
    </row>
    <row r="259" spans="1:7" ht="15.75">
      <c r="A259" s="40" t="str">
        <f t="shared" si="5"/>
        <v>50.51</v>
      </c>
      <c r="B259" s="40">
        <v>5</v>
      </c>
      <c r="C259" s="40">
        <v>0.51</v>
      </c>
      <c r="D259" s="40">
        <f>1*(D263-D258)/5+D258</f>
        <v>1.022</v>
      </c>
      <c r="E259" s="40">
        <f>1*(E263-E258)/5+E258</f>
        <v>0</v>
      </c>
      <c r="F259" s="40">
        <f>1*(F263-F258)/5+F258</f>
        <v>0.002606</v>
      </c>
      <c r="G259" s="50">
        <f>F259/Sheet2!B3</f>
        <v>0.2610176282051282</v>
      </c>
    </row>
    <row r="260" spans="1:7" ht="15.75">
      <c r="A260" s="40" t="str">
        <f t="shared" si="5"/>
        <v>50.52</v>
      </c>
      <c r="B260" s="40">
        <v>5</v>
      </c>
      <c r="C260" s="40">
        <v>0.52</v>
      </c>
      <c r="D260" s="40">
        <f>2*(D263-D258)/5+D258</f>
        <v>1.024</v>
      </c>
      <c r="E260" s="40">
        <f>2*(E263-E258)/5+E258</f>
        <v>0</v>
      </c>
      <c r="F260" s="40">
        <f>2*(F263-F258)/5+F258</f>
        <v>0.0026019999999999997</v>
      </c>
      <c r="G260" s="50">
        <f>F260/Sheet2!B4</f>
        <v>0.2644846513519008</v>
      </c>
    </row>
    <row r="261" spans="1:7" ht="15.75">
      <c r="A261" s="40" t="str">
        <f t="shared" si="5"/>
        <v>50.53</v>
      </c>
      <c r="B261" s="40">
        <v>5</v>
      </c>
      <c r="C261" s="40">
        <v>0.53</v>
      </c>
      <c r="D261" s="40">
        <f>3*(D263-D258)/5+D258</f>
        <v>1.026</v>
      </c>
      <c r="E261" s="40">
        <f>3*(E263-E258)/5+E258</f>
        <v>0</v>
      </c>
      <c r="F261" s="40">
        <f>3*(F263-F258)/5+F258</f>
        <v>0.002598</v>
      </c>
      <c r="G261" s="50">
        <f>F261/Sheet2!B5</f>
        <v>0.26805612876599255</v>
      </c>
    </row>
    <row r="262" spans="1:7" ht="15.75">
      <c r="A262" s="40" t="str">
        <f t="shared" si="5"/>
        <v>50.54</v>
      </c>
      <c r="B262" s="40">
        <v>5</v>
      </c>
      <c r="C262" s="40">
        <v>0.54</v>
      </c>
      <c r="D262" s="40">
        <f>4*(D263-D258)/5+D258</f>
        <v>1.028</v>
      </c>
      <c r="E262" s="40">
        <f>4*(E263-E258)/5+E258</f>
        <v>0</v>
      </c>
      <c r="F262" s="40">
        <f>4*(F263-F258)/5+F258</f>
        <v>0.002594</v>
      </c>
      <c r="G262" s="50">
        <f>F262/Sheet2!B6</f>
        <v>0.27173685313220197</v>
      </c>
    </row>
    <row r="263" spans="1:7" ht="15.75">
      <c r="A263" s="42" t="str">
        <f t="shared" si="5"/>
        <v>50.55</v>
      </c>
      <c r="B263" s="42">
        <v>5</v>
      </c>
      <c r="C263" s="42">
        <v>0.55</v>
      </c>
      <c r="D263" s="42">
        <v>1.03</v>
      </c>
      <c r="E263" s="42">
        <v>0</v>
      </c>
      <c r="F263" s="42">
        <v>0.00259</v>
      </c>
      <c r="G263" s="51">
        <f>F263/Sheet2!B7</f>
        <v>0.275531914893617</v>
      </c>
    </row>
    <row r="264" spans="1:7" ht="15.75">
      <c r="A264" s="40" t="str">
        <f t="shared" si="5"/>
        <v>50.56</v>
      </c>
      <c r="B264" s="40">
        <v>5</v>
      </c>
      <c r="C264" s="40">
        <v>0.56</v>
      </c>
      <c r="D264" s="40">
        <f>1*(D268-D263)/5+D263</f>
        <v>1.034</v>
      </c>
      <c r="E264" s="40">
        <f>1*(E268-E263)/5+E263</f>
        <v>0</v>
      </c>
      <c r="F264" s="40">
        <f>1*(F268-F263)/5+F263</f>
        <v>0.002582</v>
      </c>
      <c r="G264" s="50">
        <f>F264/Sheet2!B8</f>
        <v>0.27901448022476766</v>
      </c>
    </row>
    <row r="265" spans="1:7" ht="15.75">
      <c r="A265" s="40" t="str">
        <f aca="true" t="shared" si="6" ref="A265:A328">B265&amp;C265</f>
        <v>50.57</v>
      </c>
      <c r="B265" s="40">
        <v>5</v>
      </c>
      <c r="C265" s="40">
        <v>0.57</v>
      </c>
      <c r="D265" s="40">
        <f>2*(D268-D263)/5+D263</f>
        <v>1.038</v>
      </c>
      <c r="E265" s="40">
        <f>2*(E268-E263)/5+E263</f>
        <v>0</v>
      </c>
      <c r="F265" s="40">
        <f>2*(F268-F263)/5+F263</f>
        <v>0.002574</v>
      </c>
      <c r="G265" s="50">
        <f>F265/Sheet2!B9</f>
        <v>0.2826086956521739</v>
      </c>
    </row>
    <row r="266" spans="1:7" ht="15.75">
      <c r="A266" s="40" t="str">
        <f t="shared" si="6"/>
        <v>50.58</v>
      </c>
      <c r="B266" s="40">
        <v>5</v>
      </c>
      <c r="C266" s="40">
        <v>0.58</v>
      </c>
      <c r="D266" s="40">
        <f>3*(D268-D263)/5+D263</f>
        <v>1.042</v>
      </c>
      <c r="E266" s="40">
        <f>3*(E268-E263)/5+E263</f>
        <v>0</v>
      </c>
      <c r="F266" s="40">
        <f>3*(F268-F263)/5+F263</f>
        <v>0.002566</v>
      </c>
      <c r="G266" s="50">
        <f>F266/Sheet2!B10</f>
        <v>0.28632001785315775</v>
      </c>
    </row>
    <row r="267" spans="1:7" ht="15.75">
      <c r="A267" s="40" t="str">
        <f t="shared" si="6"/>
        <v>50.59</v>
      </c>
      <c r="B267" s="40">
        <v>5</v>
      </c>
      <c r="C267" s="40">
        <v>0.59</v>
      </c>
      <c r="D267" s="40">
        <f>4*(D268-D263)/5+D263</f>
        <v>1.046</v>
      </c>
      <c r="E267" s="40">
        <f>4*(E268-E263)/5+E263</f>
        <v>0</v>
      </c>
      <c r="F267" s="40">
        <f>4*(F268-F263)/5+F263</f>
        <v>0.002558</v>
      </c>
      <c r="G267" s="50">
        <f>F267/Sheet2!B11</f>
        <v>0.29015426497277674</v>
      </c>
    </row>
    <row r="268" spans="1:7" ht="15.75">
      <c r="A268" s="42" t="str">
        <f t="shared" si="6"/>
        <v>50.6</v>
      </c>
      <c r="B268" s="42">
        <v>5</v>
      </c>
      <c r="C268" s="42">
        <v>0.6</v>
      </c>
      <c r="D268" s="42">
        <v>1.05</v>
      </c>
      <c r="E268" s="42">
        <v>0</v>
      </c>
      <c r="F268" s="42">
        <v>0.00255</v>
      </c>
      <c r="G268" s="51">
        <f>F268/Sheet2!B12</f>
        <v>0.29411764705882354</v>
      </c>
    </row>
    <row r="269" spans="1:7" ht="15.75">
      <c r="A269" s="40" t="str">
        <f t="shared" si="6"/>
        <v>50.61</v>
      </c>
      <c r="B269" s="40">
        <v>5</v>
      </c>
      <c r="C269" s="40">
        <v>0.61</v>
      </c>
      <c r="D269" s="40">
        <f>1*(D273-D268)/5+D268</f>
        <v>1.056</v>
      </c>
      <c r="E269" s="40">
        <f>1*(E273-E268)/5+E268</f>
        <v>0</v>
      </c>
      <c r="F269" s="40">
        <f>1*(F273-F268)/5+F268</f>
        <v>0.00254</v>
      </c>
      <c r="G269" s="50">
        <f>F269/Sheet2!B13</f>
        <v>0.29784240150093805</v>
      </c>
    </row>
    <row r="270" spans="1:7" ht="15.75">
      <c r="A270" s="40" t="str">
        <f t="shared" si="6"/>
        <v>50.62</v>
      </c>
      <c r="B270" s="40">
        <v>5</v>
      </c>
      <c r="C270" s="40">
        <v>0.62</v>
      </c>
      <c r="D270" s="40">
        <f>2*(D273-D268)/5+D268</f>
        <v>1.062</v>
      </c>
      <c r="E270" s="40">
        <f>2*(E273-E268)/5+E268</f>
        <v>0</v>
      </c>
      <c r="F270" s="40">
        <f>2*(F273-F268)/5+F268</f>
        <v>0.00253</v>
      </c>
      <c r="G270" s="50">
        <f>F270/Sheet2!B14</f>
        <v>0.3016932983544002</v>
      </c>
    </row>
    <row r="271" spans="1:7" ht="15.75">
      <c r="A271" s="40" t="str">
        <f t="shared" si="6"/>
        <v>50.63</v>
      </c>
      <c r="B271" s="40">
        <v>5</v>
      </c>
      <c r="C271" s="40">
        <v>0.63</v>
      </c>
      <c r="D271" s="40">
        <f>3*(D273-D268)/5+D268</f>
        <v>1.068</v>
      </c>
      <c r="E271" s="40">
        <f>3*(E273-E268)/5+E268</f>
        <v>0</v>
      </c>
      <c r="F271" s="40">
        <f>3*(F273-F268)/5+F268</f>
        <v>0.00252</v>
      </c>
      <c r="G271" s="50">
        <f>F271/Sheet2!B15</f>
        <v>0.30567685589519655</v>
      </c>
    </row>
    <row r="272" spans="1:7" ht="15.75">
      <c r="A272" s="40" t="str">
        <f t="shared" si="6"/>
        <v>50.64</v>
      </c>
      <c r="B272" s="40">
        <v>5</v>
      </c>
      <c r="C272" s="40">
        <v>0.64</v>
      </c>
      <c r="D272" s="40">
        <f>4*(D273-D268)/5+D268</f>
        <v>1.074</v>
      </c>
      <c r="E272" s="40">
        <f>4*(E273-E268)/5+E268</f>
        <v>0</v>
      </c>
      <c r="F272" s="40">
        <f>4*(F273-F268)/5+F268</f>
        <v>0.00251</v>
      </c>
      <c r="G272" s="50">
        <f>F272/Sheet2!B16</f>
        <v>0.3098000493705258</v>
      </c>
    </row>
    <row r="273" spans="1:7" ht="15.75">
      <c r="A273" s="42" t="str">
        <f t="shared" si="6"/>
        <v>50.65</v>
      </c>
      <c r="B273" s="42">
        <v>5</v>
      </c>
      <c r="C273" s="42">
        <v>0.65</v>
      </c>
      <c r="D273" s="42">
        <v>1.08</v>
      </c>
      <c r="E273" s="42">
        <v>0</v>
      </c>
      <c r="F273" s="42">
        <v>0.0025</v>
      </c>
      <c r="G273" s="51">
        <f>F273/Sheet2!B17</f>
        <v>0.314070351758794</v>
      </c>
    </row>
    <row r="274" spans="1:7" ht="15.75">
      <c r="A274" s="40" t="str">
        <f t="shared" si="6"/>
        <v>50.66</v>
      </c>
      <c r="B274" s="40">
        <v>5</v>
      </c>
      <c r="C274" s="40">
        <v>0.66</v>
      </c>
      <c r="D274" s="40">
        <f>1*(D278-D273)/5+D273</f>
        <v>1.086</v>
      </c>
      <c r="E274" s="40">
        <f>1*(E278-E273)/5+E273</f>
        <v>0</v>
      </c>
      <c r="F274" s="40">
        <f>1*(F278-F273)/5+F273</f>
        <v>0.002486</v>
      </c>
      <c r="G274" s="50">
        <f>F274/Sheet2!B18</f>
        <v>0.31782152902071076</v>
      </c>
    </row>
    <row r="275" spans="1:7" ht="15.75">
      <c r="A275" s="40" t="str">
        <f t="shared" si="6"/>
        <v>50.67</v>
      </c>
      <c r="B275" s="40">
        <v>5</v>
      </c>
      <c r="C275" s="40">
        <v>0.67</v>
      </c>
      <c r="D275" s="40">
        <f>2*(D278-D273)/5+D273</f>
        <v>1.092</v>
      </c>
      <c r="E275" s="40">
        <f>2*(E278-E273)/5+E273</f>
        <v>0</v>
      </c>
      <c r="F275" s="40">
        <f>2*(F278-F273)/5+F273</f>
        <v>0.002472</v>
      </c>
      <c r="G275" s="50">
        <f>F275/Sheet2!B19</f>
        <v>0.3217074440395627</v>
      </c>
    </row>
    <row r="276" spans="1:7" ht="15.75">
      <c r="A276" s="40" t="str">
        <f t="shared" si="6"/>
        <v>50.68</v>
      </c>
      <c r="B276" s="40">
        <v>5</v>
      </c>
      <c r="C276" s="40">
        <v>0.68</v>
      </c>
      <c r="D276" s="40">
        <f>3*(D278-D273)/5+D273</f>
        <v>1.098</v>
      </c>
      <c r="E276" s="40">
        <f>3*(E278-E273)/5+E273</f>
        <v>0</v>
      </c>
      <c r="F276" s="40">
        <f>3*(F278-F273)/5+F273</f>
        <v>0.002458</v>
      </c>
      <c r="G276" s="50">
        <f>F276/Sheet2!B20</f>
        <v>0.32573548900079513</v>
      </c>
    </row>
    <row r="277" spans="1:7" ht="15.75">
      <c r="A277" s="40" t="str">
        <f t="shared" si="6"/>
        <v>50.69</v>
      </c>
      <c r="B277" s="40">
        <v>5</v>
      </c>
      <c r="C277" s="40">
        <v>0.69</v>
      </c>
      <c r="D277" s="40">
        <f>4*(D278-D273)/5+D273</f>
        <v>1.104</v>
      </c>
      <c r="E277" s="40">
        <f>4*(E278-E273)/5+E273</f>
        <v>0</v>
      </c>
      <c r="F277" s="40">
        <f>4*(F278-F273)/5+F273</f>
        <v>0.002444</v>
      </c>
      <c r="G277" s="50">
        <f>F277/Sheet2!B21</f>
        <v>0.32991360691144705</v>
      </c>
    </row>
    <row r="278" spans="1:7" ht="15.75">
      <c r="A278" s="42" t="str">
        <f t="shared" si="6"/>
        <v>50.7</v>
      </c>
      <c r="B278" s="42">
        <v>5</v>
      </c>
      <c r="C278" s="42">
        <v>0.7</v>
      </c>
      <c r="D278" s="42">
        <v>1.11</v>
      </c>
      <c r="E278" s="42">
        <v>0</v>
      </c>
      <c r="F278" s="42">
        <v>0.00243</v>
      </c>
      <c r="G278" s="51">
        <f>F278/Sheet2!B22</f>
        <v>0.3342503438789546</v>
      </c>
    </row>
    <row r="279" spans="1:7" ht="15.75">
      <c r="A279" s="40" t="str">
        <f t="shared" si="6"/>
        <v>50.71</v>
      </c>
      <c r="B279" s="40">
        <v>5</v>
      </c>
      <c r="C279" s="40">
        <v>0.71</v>
      </c>
      <c r="D279" s="40">
        <f>1*(D283-D278)/5+D278</f>
        <v>1.116</v>
      </c>
      <c r="E279" s="40">
        <f>1*(E283-E278)/5+E278</f>
        <v>0</v>
      </c>
      <c r="F279" s="40">
        <f>1*(F283-F278)/5+F278</f>
        <v>0.0024159999999999997</v>
      </c>
      <c r="G279" s="50">
        <f>F279/Sheet2!B23</f>
        <v>0.3382805936712405</v>
      </c>
    </row>
    <row r="280" spans="1:7" ht="15.75">
      <c r="A280" s="40" t="str">
        <f t="shared" si="6"/>
        <v>50.72</v>
      </c>
      <c r="B280" s="40">
        <v>5</v>
      </c>
      <c r="C280" s="40">
        <v>0.72</v>
      </c>
      <c r="D280" s="40">
        <f>2*(D283-D278)/5+D278</f>
        <v>1.122</v>
      </c>
      <c r="E280" s="40">
        <f>2*(E283-E278)/5+E278</f>
        <v>0</v>
      </c>
      <c r="F280" s="40">
        <f>2*(F283-F278)/5+F278</f>
        <v>0.002402</v>
      </c>
      <c r="G280" s="50">
        <f>F280/Sheet2!B24</f>
        <v>0.34245794126033646</v>
      </c>
    </row>
    <row r="281" spans="1:7" ht="15.75">
      <c r="A281" s="40" t="str">
        <f t="shared" si="6"/>
        <v>50.73</v>
      </c>
      <c r="B281" s="40">
        <v>5</v>
      </c>
      <c r="C281" s="40">
        <v>0.73</v>
      </c>
      <c r="D281" s="40">
        <f>3*(D283-D278)/5+D278</f>
        <v>1.128</v>
      </c>
      <c r="E281" s="40">
        <f>3*(E283-E278)/5+E278</f>
        <v>0</v>
      </c>
      <c r="F281" s="40">
        <f>3*(F283-F278)/5+F278</f>
        <v>0.002388</v>
      </c>
      <c r="G281" s="50">
        <f>F281/Sheet2!B25</f>
        <v>0.3467905896020912</v>
      </c>
    </row>
    <row r="282" spans="1:7" ht="15.75">
      <c r="A282" s="40" t="str">
        <f t="shared" si="6"/>
        <v>50.74</v>
      </c>
      <c r="B282" s="40">
        <v>5</v>
      </c>
      <c r="C282" s="40">
        <v>0.74</v>
      </c>
      <c r="D282" s="40">
        <f>4*(D283-D278)/5+D278</f>
        <v>1.134</v>
      </c>
      <c r="E282" s="40">
        <f>4*(E283-E278)/5+E278</f>
        <v>0</v>
      </c>
      <c r="F282" s="40">
        <f>4*(F283-F278)/5+F278</f>
        <v>0.0023740000000000002</v>
      </c>
      <c r="G282" s="50">
        <f>F282/Sheet2!B26</f>
        <v>0.351287363125185</v>
      </c>
    </row>
    <row r="283" spans="1:7" ht="15.75">
      <c r="A283" s="42" t="str">
        <f t="shared" si="6"/>
        <v>50.75</v>
      </c>
      <c r="B283" s="42">
        <v>5</v>
      </c>
      <c r="C283" s="42">
        <v>0.75</v>
      </c>
      <c r="D283" s="42">
        <v>1.14</v>
      </c>
      <c r="E283" s="42">
        <v>0</v>
      </c>
      <c r="F283" s="42">
        <v>0.00236</v>
      </c>
      <c r="G283" s="51">
        <f>F283/Sheet2!B27</f>
        <v>0.3559577677224736</v>
      </c>
    </row>
    <row r="284" spans="1:7" ht="15.75">
      <c r="A284" s="40" t="str">
        <f t="shared" si="6"/>
        <v>50.76</v>
      </c>
      <c r="B284" s="40">
        <v>5</v>
      </c>
      <c r="C284" s="40">
        <v>0.76</v>
      </c>
      <c r="D284" s="40">
        <f>1*(D288-D283)/5+D283</f>
        <v>1.148</v>
      </c>
      <c r="E284" s="40">
        <f>1*(E288-E283)/5+E283</f>
        <v>0</v>
      </c>
      <c r="F284" s="40">
        <f>1*(F288-F283)/5+F283</f>
        <v>0.002344</v>
      </c>
      <c r="G284" s="50">
        <f>F284/Sheet2!B28</f>
        <v>0.36006144393241174</v>
      </c>
    </row>
    <row r="285" spans="1:7" ht="15.75">
      <c r="A285" s="40" t="str">
        <f t="shared" si="6"/>
        <v>50.77</v>
      </c>
      <c r="B285" s="40">
        <v>5</v>
      </c>
      <c r="C285" s="40">
        <v>0.77</v>
      </c>
      <c r="D285" s="40">
        <f>2*(D288-D283)/5+D283</f>
        <v>1.156</v>
      </c>
      <c r="E285" s="40">
        <f>2*(E288-E283)/5+E283</f>
        <v>0</v>
      </c>
      <c r="F285" s="40">
        <f>2*(F288-F283)/5+F283</f>
        <v>0.002328</v>
      </c>
      <c r="G285" s="50">
        <f>F285/Sheet2!B29</f>
        <v>0.36431924882629113</v>
      </c>
    </row>
    <row r="286" spans="1:7" ht="15.75">
      <c r="A286" s="40" t="str">
        <f t="shared" si="6"/>
        <v>50.78</v>
      </c>
      <c r="B286" s="40">
        <v>5</v>
      </c>
      <c r="C286" s="40">
        <v>0.78</v>
      </c>
      <c r="D286" s="40">
        <f>3*(D288-D283)/5+D283</f>
        <v>1.164</v>
      </c>
      <c r="E286" s="40">
        <f>3*(E288-E283)/5+E283</f>
        <v>0</v>
      </c>
      <c r="F286" s="40">
        <f>3*(F288-F283)/5+F283</f>
        <v>0.002312</v>
      </c>
      <c r="G286" s="50">
        <f>F286/Sheet2!B30</f>
        <v>0.36874003189792665</v>
      </c>
    </row>
    <row r="287" spans="1:7" ht="15.75">
      <c r="A287" s="40" t="str">
        <f t="shared" si="6"/>
        <v>50.79</v>
      </c>
      <c r="B287" s="40">
        <v>5</v>
      </c>
      <c r="C287" s="40">
        <v>0.79</v>
      </c>
      <c r="D287" s="40">
        <f>4*(D288-D283)/5+D283</f>
        <v>1.172</v>
      </c>
      <c r="E287" s="40">
        <f>4*(E288-E283)/5+E283</f>
        <v>0</v>
      </c>
      <c r="F287" s="40">
        <f>4*(F288-F283)/5+F283</f>
        <v>0.002296</v>
      </c>
      <c r="G287" s="50">
        <f>F287/Sheet2!B31</f>
        <v>0.3733333333333333</v>
      </c>
    </row>
    <row r="288" spans="1:7" ht="15.75">
      <c r="A288" s="42" t="str">
        <f t="shared" si="6"/>
        <v>50.8</v>
      </c>
      <c r="B288" s="42">
        <v>5</v>
      </c>
      <c r="C288" s="42">
        <v>0.8</v>
      </c>
      <c r="D288" s="42">
        <v>1.18</v>
      </c>
      <c r="E288" s="42">
        <v>0</v>
      </c>
      <c r="F288" s="42">
        <v>0.00228</v>
      </c>
      <c r="G288" s="51">
        <f>F288/Sheet2!B32</f>
        <v>0.3781094527363184</v>
      </c>
    </row>
    <row r="289" spans="1:7" ht="15.75">
      <c r="A289" s="40" t="str">
        <f t="shared" si="6"/>
        <v>50.81</v>
      </c>
      <c r="B289" s="40">
        <v>5</v>
      </c>
      <c r="C289" s="40">
        <v>0.81</v>
      </c>
      <c r="D289" s="40">
        <f>1*(D293-D288)/5+D288</f>
        <v>1.188</v>
      </c>
      <c r="E289" s="40">
        <f>1*(E293-E288)/5+E288</f>
        <v>0</v>
      </c>
      <c r="F289" s="40">
        <f>1*(F293-F288)/5+F288</f>
        <v>0.002264</v>
      </c>
      <c r="G289" s="50">
        <f>F289/Sheet2!B33</f>
        <v>0.3825616762419737</v>
      </c>
    </row>
    <row r="290" spans="1:7" ht="15.75">
      <c r="A290" s="40" t="str">
        <f t="shared" si="6"/>
        <v>50.82</v>
      </c>
      <c r="B290" s="40">
        <v>5</v>
      </c>
      <c r="C290" s="40">
        <v>0.82</v>
      </c>
      <c r="D290" s="40">
        <f>2*(D293-D288)/5+D288</f>
        <v>1.196</v>
      </c>
      <c r="E290" s="40">
        <f>2*(E293-E288)/5+E288</f>
        <v>0</v>
      </c>
      <c r="F290" s="40">
        <f>2*(F293-F288)/5+F288</f>
        <v>0.002248</v>
      </c>
      <c r="G290" s="50">
        <f>F290/Sheet2!B34</f>
        <v>0.3871856699965553</v>
      </c>
    </row>
    <row r="291" spans="1:7" ht="15.75">
      <c r="A291" s="40" t="str">
        <f t="shared" si="6"/>
        <v>50.83</v>
      </c>
      <c r="B291" s="40">
        <v>5</v>
      </c>
      <c r="C291" s="40">
        <v>0.83</v>
      </c>
      <c r="D291" s="40">
        <f>3*(D293-D288)/5+D288</f>
        <v>1.204</v>
      </c>
      <c r="E291" s="40">
        <f>3*(E293-E288)/5+E288</f>
        <v>0</v>
      </c>
      <c r="F291" s="40">
        <f>3*(F293-F288)/5+F288</f>
        <v>0.002232</v>
      </c>
      <c r="G291" s="50">
        <f>F291/Sheet2!B35</f>
        <v>0.39199157007376184</v>
      </c>
    </row>
    <row r="292" spans="1:7" ht="15.75">
      <c r="A292" s="40" t="str">
        <f t="shared" si="6"/>
        <v>50.84</v>
      </c>
      <c r="B292" s="40">
        <v>5</v>
      </c>
      <c r="C292" s="40">
        <v>0.84</v>
      </c>
      <c r="D292" s="40">
        <f>4*(D293-D288)/5+D288</f>
        <v>1.212</v>
      </c>
      <c r="E292" s="40">
        <f>4*(E293-E288)/5+E288</f>
        <v>0</v>
      </c>
      <c r="F292" s="40">
        <f>4*(F293-F288)/5+F288</f>
        <v>0.002216</v>
      </c>
      <c r="G292" s="50">
        <f>F292/Sheet2!B36</f>
        <v>0.3969903260480115</v>
      </c>
    </row>
    <row r="293" spans="1:7" ht="15.75">
      <c r="A293" s="42" t="str">
        <f t="shared" si="6"/>
        <v>50.85</v>
      </c>
      <c r="B293" s="42">
        <v>5</v>
      </c>
      <c r="C293" s="42">
        <v>0.85</v>
      </c>
      <c r="D293" s="42">
        <v>1.22</v>
      </c>
      <c r="E293" s="42">
        <v>0</v>
      </c>
      <c r="F293" s="42">
        <v>0.0022</v>
      </c>
      <c r="G293" s="51">
        <f>F293/Sheet2!B37</f>
        <v>0.4021937842778794</v>
      </c>
    </row>
    <row r="294" spans="1:7" ht="15.75">
      <c r="A294" s="40" t="str">
        <f t="shared" si="6"/>
        <v>50.86</v>
      </c>
      <c r="B294" s="40">
        <v>5</v>
      </c>
      <c r="C294" s="40">
        <v>0.86</v>
      </c>
      <c r="D294" s="40">
        <f>1*(D298-D293)/5+D293</f>
        <v>1.228</v>
      </c>
      <c r="E294" s="40">
        <f>1*(E298-E293)/5+E293</f>
        <v>0</v>
      </c>
      <c r="F294" s="40">
        <f>1*(F298-F293)/5+F293</f>
        <v>0.002182</v>
      </c>
      <c r="G294" s="50">
        <f>F294/Sheet2!B38</f>
        <v>0.4064828614008941</v>
      </c>
    </row>
    <row r="295" spans="1:7" ht="15.75">
      <c r="A295" s="40" t="str">
        <f t="shared" si="6"/>
        <v>50.87</v>
      </c>
      <c r="B295" s="40">
        <v>5</v>
      </c>
      <c r="C295" s="40">
        <v>0.87</v>
      </c>
      <c r="D295" s="40">
        <f>2*(D298-D293)/5+D293</f>
        <v>1.236</v>
      </c>
      <c r="E295" s="40">
        <f>2*(E298-E293)/5+E293</f>
        <v>0</v>
      </c>
      <c r="F295" s="40">
        <f>2*(F298-F293)/5+F293</f>
        <v>0.002164</v>
      </c>
      <c r="G295" s="50">
        <f>F295/Sheet2!B39</f>
        <v>0.41093809342954807</v>
      </c>
    </row>
    <row r="296" spans="1:7" ht="15.75">
      <c r="A296" s="40" t="str">
        <f t="shared" si="6"/>
        <v>50.88</v>
      </c>
      <c r="B296" s="40">
        <v>5</v>
      </c>
      <c r="C296" s="40">
        <v>0.88</v>
      </c>
      <c r="D296" s="40">
        <f>3*(D298-D293)/5+D293</f>
        <v>1.244</v>
      </c>
      <c r="E296" s="40">
        <f>3*(E298-E293)/5+E293</f>
        <v>0</v>
      </c>
      <c r="F296" s="40">
        <f>3*(F298-F293)/5+F293</f>
        <v>0.002146</v>
      </c>
      <c r="G296" s="50">
        <f>F296/Sheet2!B40</f>
        <v>0.4155693261037955</v>
      </c>
    </row>
    <row r="297" spans="1:7" ht="15.75">
      <c r="A297" s="40" t="str">
        <f t="shared" si="6"/>
        <v>50.89</v>
      </c>
      <c r="B297" s="40">
        <v>5</v>
      </c>
      <c r="C297" s="40">
        <v>0.89</v>
      </c>
      <c r="D297" s="40">
        <f>4*(D298-D293)/5+D293</f>
        <v>1.252</v>
      </c>
      <c r="E297" s="40">
        <f>4*(E298-E293)/5+E293</f>
        <v>0</v>
      </c>
      <c r="F297" s="40">
        <f>4*(F298-F293)/5+F293</f>
        <v>0.002128</v>
      </c>
      <c r="G297" s="50">
        <f>F297/Sheet2!B41</f>
        <v>0.42038719873567765</v>
      </c>
    </row>
    <row r="298" spans="1:7" ht="15.75">
      <c r="A298" s="42" t="str">
        <f t="shared" si="6"/>
        <v>50.9</v>
      </c>
      <c r="B298" s="42">
        <v>5</v>
      </c>
      <c r="C298" s="42">
        <v>0.9</v>
      </c>
      <c r="D298" s="42">
        <v>1.26</v>
      </c>
      <c r="E298" s="42">
        <v>0</v>
      </c>
      <c r="F298" s="42">
        <v>0.00211</v>
      </c>
      <c r="G298" s="51">
        <f>F298/Sheet2!B42</f>
        <v>0.42540322580645157</v>
      </c>
    </row>
    <row r="299" spans="1:7" ht="15.75">
      <c r="A299" s="40" t="str">
        <f t="shared" si="6"/>
        <v>50.91</v>
      </c>
      <c r="B299" s="40">
        <v>5</v>
      </c>
      <c r="C299" s="40">
        <v>0.91</v>
      </c>
      <c r="D299" s="40">
        <f>1*(D303-D298)/5+D298</f>
        <v>1.27</v>
      </c>
      <c r="E299" s="40">
        <f>1*(E303-E298)/5+E298</f>
        <v>0</v>
      </c>
      <c r="F299" s="40">
        <f>1*(F303-F298)/5+F298</f>
        <v>0.00209</v>
      </c>
      <c r="G299" s="50">
        <f>F299/Sheet2!B43</f>
        <v>0.4295108919030004</v>
      </c>
    </row>
    <row r="300" spans="1:7" ht="15.75">
      <c r="A300" s="40" t="str">
        <f t="shared" si="6"/>
        <v>50.92</v>
      </c>
      <c r="B300" s="40">
        <v>5</v>
      </c>
      <c r="C300" s="40">
        <v>0.92</v>
      </c>
      <c r="D300" s="40">
        <f>2*(D303-D298)/5+D298</f>
        <v>1.28</v>
      </c>
      <c r="E300" s="40">
        <f>2*(E303-E298)/5+E298</f>
        <v>0</v>
      </c>
      <c r="F300" s="40">
        <f>2*(F303-F298)/5+F298</f>
        <v>0.00207</v>
      </c>
      <c r="G300" s="50">
        <f>F300/Sheet2!B44</f>
        <v>0.4337803855825649</v>
      </c>
    </row>
    <row r="301" spans="1:7" ht="15.75">
      <c r="A301" s="40" t="str">
        <f t="shared" si="6"/>
        <v>50.93</v>
      </c>
      <c r="B301" s="40">
        <v>5</v>
      </c>
      <c r="C301" s="40">
        <v>0.93</v>
      </c>
      <c r="D301" s="40">
        <f>3*(D303-D298)/5+D298</f>
        <v>1.29</v>
      </c>
      <c r="E301" s="40">
        <f>3*(E303-E298)/5+E298</f>
        <v>0</v>
      </c>
      <c r="F301" s="40">
        <f>3*(F303-F298)/5+F298</f>
        <v>0.00205</v>
      </c>
      <c r="G301" s="50">
        <f>F301/Sheet2!B45</f>
        <v>0.4382214621633177</v>
      </c>
    </row>
    <row r="302" spans="1:7" ht="15.75">
      <c r="A302" s="40" t="str">
        <f t="shared" si="6"/>
        <v>50.94</v>
      </c>
      <c r="B302" s="40">
        <v>5</v>
      </c>
      <c r="C302" s="40">
        <v>0.94</v>
      </c>
      <c r="D302" s="40">
        <f>4*(D303-D298)/5+D298</f>
        <v>1.3</v>
      </c>
      <c r="E302" s="40">
        <f>4*(E303-E298)/5+E298</f>
        <v>0</v>
      </c>
      <c r="F302" s="40">
        <f>4*(F303-F298)/5+F298</f>
        <v>0.00203</v>
      </c>
      <c r="G302" s="50">
        <f>F302/Sheet2!B46</f>
        <v>0.44284467713787085</v>
      </c>
    </row>
    <row r="303" spans="1:7" ht="15.75">
      <c r="A303" s="42" t="str">
        <f t="shared" si="6"/>
        <v>50.95</v>
      </c>
      <c r="B303" s="42">
        <v>5</v>
      </c>
      <c r="C303" s="42">
        <v>0.95</v>
      </c>
      <c r="D303" s="42">
        <v>1.31</v>
      </c>
      <c r="E303" s="42">
        <v>0</v>
      </c>
      <c r="F303" s="42">
        <v>0.00201</v>
      </c>
      <c r="G303" s="51">
        <f>F303/Sheet2!B47</f>
        <v>0.44766146993318484</v>
      </c>
    </row>
    <row r="304" spans="1:7" ht="15.75">
      <c r="A304" s="40" t="str">
        <f t="shared" si="6"/>
        <v>50.96</v>
      </c>
      <c r="B304" s="40">
        <v>5</v>
      </c>
      <c r="C304" s="40">
        <v>0.96</v>
      </c>
      <c r="D304" s="40">
        <f>1*(D308-D303)/5+D303</f>
        <v>1.32</v>
      </c>
      <c r="E304" s="40">
        <f>1*(E308-E303)/5+E303</f>
        <v>0</v>
      </c>
      <c r="F304" s="40">
        <f>1*(F308-F303)/5+F303</f>
        <v>0.001992</v>
      </c>
      <c r="G304" s="50">
        <f>F304/Sheet2!B48</f>
        <v>0.4523160762942779</v>
      </c>
    </row>
    <row r="305" spans="1:7" ht="15.75">
      <c r="A305" s="40" t="str">
        <f t="shared" si="6"/>
        <v>50.97</v>
      </c>
      <c r="B305" s="40">
        <v>5</v>
      </c>
      <c r="C305" s="40">
        <v>0.97</v>
      </c>
      <c r="D305" s="40">
        <f>2*(D308-D303)/5+D303</f>
        <v>1.33</v>
      </c>
      <c r="E305" s="40">
        <f>2*(E308-E303)/5+E303</f>
        <v>0</v>
      </c>
      <c r="F305" s="40">
        <f>2*(F308-F303)/5+F303</f>
        <v>0.001974</v>
      </c>
      <c r="G305" s="50">
        <f>F305/Sheet2!B49</f>
        <v>0.45715609078276986</v>
      </c>
    </row>
    <row r="306" spans="1:7" ht="15.75">
      <c r="A306" s="40" t="str">
        <f t="shared" si="6"/>
        <v>50.98</v>
      </c>
      <c r="B306" s="40">
        <v>5</v>
      </c>
      <c r="C306" s="40">
        <v>0.98</v>
      </c>
      <c r="D306" s="40">
        <f>3*(D308-D303)/5+D303</f>
        <v>1.34</v>
      </c>
      <c r="E306" s="40">
        <f>3*(E308-E303)/5+E303</f>
        <v>0</v>
      </c>
      <c r="F306" s="40">
        <f>3*(F308-F303)/5+F303</f>
        <v>0.0019560000000000003</v>
      </c>
      <c r="G306" s="50">
        <f>F306/Sheet2!B50</f>
        <v>0.4621928166351607</v>
      </c>
    </row>
    <row r="307" spans="1:7" ht="15.75">
      <c r="A307" s="40" t="str">
        <f t="shared" si="6"/>
        <v>50.99</v>
      </c>
      <c r="B307" s="40">
        <v>5</v>
      </c>
      <c r="C307" s="40">
        <v>0.99</v>
      </c>
      <c r="D307" s="40">
        <f>4*(D308-D303)/5+D303</f>
        <v>1.35</v>
      </c>
      <c r="E307" s="40">
        <f>4*(E308-E303)/5+E303</f>
        <v>0</v>
      </c>
      <c r="F307" s="40">
        <f>4*(F308-F303)/5+F303</f>
        <v>0.001938</v>
      </c>
      <c r="G307" s="50">
        <f>F307/Sheet2!B51</f>
        <v>0.46743849493487694</v>
      </c>
    </row>
    <row r="308" spans="1:7" ht="15.75">
      <c r="A308" s="42" t="str">
        <f t="shared" si="6"/>
        <v>51</v>
      </c>
      <c r="B308" s="42">
        <v>5</v>
      </c>
      <c r="C308" s="42">
        <v>1</v>
      </c>
      <c r="D308" s="42">
        <v>1.36</v>
      </c>
      <c r="E308" s="42">
        <v>0</v>
      </c>
      <c r="F308" s="42">
        <v>0.00192</v>
      </c>
      <c r="G308" s="51">
        <f>F308/Sheet2!B52</f>
        <v>0.4729064039408867</v>
      </c>
    </row>
    <row r="309" spans="1:7" ht="15.75">
      <c r="A309" s="42" t="str">
        <f t="shared" si="6"/>
        <v>5A0.5</v>
      </c>
      <c r="B309" s="42" t="s">
        <v>27</v>
      </c>
      <c r="C309" s="42">
        <v>0.5</v>
      </c>
      <c r="D309" s="42">
        <v>0</v>
      </c>
      <c r="E309" s="42">
        <v>2.09</v>
      </c>
      <c r="F309" s="42">
        <v>0.00844</v>
      </c>
      <c r="G309" s="51">
        <f>F309/Sheet2!B2</f>
        <v>0.8331688055281342</v>
      </c>
    </row>
    <row r="310" spans="1:7" ht="15.75">
      <c r="A310" s="40" t="str">
        <f t="shared" si="6"/>
        <v>5A0.51</v>
      </c>
      <c r="B310" s="40" t="s">
        <v>44</v>
      </c>
      <c r="C310" s="40">
        <v>0.51</v>
      </c>
      <c r="D310" s="40">
        <f>1*(D314-D309)/5+D309</f>
        <v>0</v>
      </c>
      <c r="E310" s="40">
        <f>1*(E314-E309)/5+E309</f>
        <v>2.078</v>
      </c>
      <c r="F310" s="40">
        <f>1*(F314-F309)/5+F309</f>
        <v>0.008237999999999999</v>
      </c>
      <c r="G310" s="50">
        <f>F310/Sheet2!B3</f>
        <v>0.8251201923076922</v>
      </c>
    </row>
    <row r="311" spans="1:7" ht="15.75">
      <c r="A311" s="40" t="str">
        <f t="shared" si="6"/>
        <v>5A0.52</v>
      </c>
      <c r="B311" s="40" t="s">
        <v>44</v>
      </c>
      <c r="C311" s="40">
        <v>0.52</v>
      </c>
      <c r="D311" s="40">
        <f>2*(D314-D309)/5+D309</f>
        <v>0</v>
      </c>
      <c r="E311" s="40">
        <f>2*(E314-E309)/5+E309</f>
        <v>2.066</v>
      </c>
      <c r="F311" s="40">
        <f>2*(F314-F309)/5+F309</f>
        <v>0.008036</v>
      </c>
      <c r="G311" s="50">
        <f>F311/Sheet2!B4</f>
        <v>0.816832689571051</v>
      </c>
    </row>
    <row r="312" spans="1:7" ht="15.75">
      <c r="A312" s="40" t="str">
        <f t="shared" si="6"/>
        <v>5A0.53</v>
      </c>
      <c r="B312" s="40" t="s">
        <v>44</v>
      </c>
      <c r="C312" s="40">
        <v>0.53</v>
      </c>
      <c r="D312" s="40">
        <f>3*(D314-D309)/5+D309</f>
        <v>0</v>
      </c>
      <c r="E312" s="40">
        <f>3*(E314-E309)/5+E309</f>
        <v>2.054</v>
      </c>
      <c r="F312" s="40">
        <f>3*(F314-F309)/5+F309</f>
        <v>0.007834</v>
      </c>
      <c r="G312" s="50">
        <f>F312/Sheet2!B5</f>
        <v>0.8082955014444902</v>
      </c>
    </row>
    <row r="313" spans="1:7" ht="15.75">
      <c r="A313" s="40" t="str">
        <f t="shared" si="6"/>
        <v>5A0.54</v>
      </c>
      <c r="B313" s="40" t="s">
        <v>44</v>
      </c>
      <c r="C313" s="40">
        <v>0.54</v>
      </c>
      <c r="D313" s="40">
        <f>4*(D314-D309)/5+D309</f>
        <v>0</v>
      </c>
      <c r="E313" s="40">
        <f>4*(E314-E309)/5+E309</f>
        <v>2.042</v>
      </c>
      <c r="F313" s="40">
        <f>4*(F314-F309)/5+F309</f>
        <v>0.007632</v>
      </c>
      <c r="G313" s="50">
        <f>F313/Sheet2!B6</f>
        <v>0.7994971715901947</v>
      </c>
    </row>
    <row r="314" spans="1:7" ht="15.75">
      <c r="A314" s="42" t="str">
        <f t="shared" si="6"/>
        <v>5A0.55</v>
      </c>
      <c r="B314" s="42" t="s">
        <v>27</v>
      </c>
      <c r="C314" s="42">
        <v>0.55</v>
      </c>
      <c r="D314" s="42">
        <v>0</v>
      </c>
      <c r="E314" s="42">
        <v>2.03</v>
      </c>
      <c r="F314" s="42">
        <v>0.00743</v>
      </c>
      <c r="G314" s="51">
        <f>F314/Sheet2!B7</f>
        <v>0.7904255319148936</v>
      </c>
    </row>
    <row r="315" spans="1:7" ht="15.75">
      <c r="A315" s="40" t="str">
        <f t="shared" si="6"/>
        <v>5A0.56</v>
      </c>
      <c r="B315" s="40" t="s">
        <v>44</v>
      </c>
      <c r="C315" s="40">
        <v>0.56</v>
      </c>
      <c r="D315" s="40">
        <f>1*(D319-D314)/5+D314</f>
        <v>0</v>
      </c>
      <c r="E315" s="40">
        <f>1*(E319-E314)/5+E314</f>
        <v>2.014</v>
      </c>
      <c r="F315" s="40">
        <f>1*(F319-F314)/5+F314</f>
        <v>0.007238</v>
      </c>
      <c r="G315" s="50">
        <f>F315/Sheet2!B8</f>
        <v>0.7821482602118003</v>
      </c>
    </row>
    <row r="316" spans="1:7" ht="15.75">
      <c r="A316" s="40" t="str">
        <f t="shared" si="6"/>
        <v>5A0.57</v>
      </c>
      <c r="B316" s="40" t="s">
        <v>44</v>
      </c>
      <c r="C316" s="40">
        <v>0.57</v>
      </c>
      <c r="D316" s="40">
        <f>2*(D319-D314)/5+D314</f>
        <v>0</v>
      </c>
      <c r="E316" s="40">
        <f>2*(E319-E314)/5+E314</f>
        <v>1.9979999999999998</v>
      </c>
      <c r="F316" s="40">
        <f>2*(F319-F314)/5+F314</f>
        <v>0.007046</v>
      </c>
      <c r="G316" s="50">
        <f>F316/Sheet2!B9</f>
        <v>0.7736056214317084</v>
      </c>
    </row>
    <row r="317" spans="1:7" ht="15.75">
      <c r="A317" s="40" t="str">
        <f t="shared" si="6"/>
        <v>5A0.58</v>
      </c>
      <c r="B317" s="40" t="s">
        <v>44</v>
      </c>
      <c r="C317" s="40">
        <v>0.58</v>
      </c>
      <c r="D317" s="40">
        <f>3*(D319-D314)/5+D314</f>
        <v>0</v>
      </c>
      <c r="E317" s="40">
        <f>3*(E319-E314)/5+E314</f>
        <v>1.982</v>
      </c>
      <c r="F317" s="40">
        <f>3*(F319-F314)/5+F314</f>
        <v>0.006854</v>
      </c>
      <c r="G317" s="50">
        <f>F317/Sheet2!B10</f>
        <v>0.7647846462843114</v>
      </c>
    </row>
    <row r="318" spans="1:7" ht="15.75">
      <c r="A318" s="40" t="str">
        <f t="shared" si="6"/>
        <v>5A0.59</v>
      </c>
      <c r="B318" s="40" t="s">
        <v>44</v>
      </c>
      <c r="C318" s="40">
        <v>0.59</v>
      </c>
      <c r="D318" s="40">
        <f>4*(D319-D314)/5+D314</f>
        <v>0</v>
      </c>
      <c r="E318" s="40">
        <f>4*(E319-E314)/5+E314</f>
        <v>1.966</v>
      </c>
      <c r="F318" s="40">
        <f>4*(F319-F314)/5+F314</f>
        <v>0.006662</v>
      </c>
      <c r="G318" s="50">
        <f>F318/Sheet2!B11</f>
        <v>0.7556715063520871</v>
      </c>
    </row>
    <row r="319" spans="1:7" ht="15.75">
      <c r="A319" s="42" t="str">
        <f t="shared" si="6"/>
        <v>5A0.6</v>
      </c>
      <c r="B319" s="42" t="s">
        <v>27</v>
      </c>
      <c r="C319" s="42">
        <v>0.6</v>
      </c>
      <c r="D319" s="42">
        <v>0</v>
      </c>
      <c r="E319" s="42">
        <v>1.95</v>
      </c>
      <c r="F319" s="42">
        <v>0.00647</v>
      </c>
      <c r="G319" s="51">
        <f>F319/Sheet2!B12</f>
        <v>0.7462514417531718</v>
      </c>
    </row>
    <row r="320" spans="1:7" ht="15.75">
      <c r="A320" s="40" t="str">
        <f t="shared" si="6"/>
        <v>5A0.61</v>
      </c>
      <c r="B320" s="40" t="s">
        <v>44</v>
      </c>
      <c r="C320" s="40">
        <v>0.61</v>
      </c>
      <c r="D320" s="40">
        <f>1*(D324-D319)/5+D319</f>
        <v>0</v>
      </c>
      <c r="E320" s="40">
        <f>1*(E324-E319)/5+E319</f>
        <v>1.934</v>
      </c>
      <c r="F320" s="40">
        <f>1*(F324-F319)/5+F319</f>
        <v>0.006296</v>
      </c>
      <c r="G320" s="50">
        <f>F320/Sheet2!B13</f>
        <v>0.7382739212007504</v>
      </c>
    </row>
    <row r="321" spans="1:7" ht="15.75">
      <c r="A321" s="40" t="str">
        <f t="shared" si="6"/>
        <v>5A0.62</v>
      </c>
      <c r="B321" s="40" t="s">
        <v>44</v>
      </c>
      <c r="C321" s="40">
        <v>0.62</v>
      </c>
      <c r="D321" s="40">
        <f>2*(D324-D319)/5+D319</f>
        <v>0</v>
      </c>
      <c r="E321" s="40">
        <f>2*(E324-E319)/5+E319</f>
        <v>1.918</v>
      </c>
      <c r="F321" s="40">
        <f>2*(F324-F319)/5+F319</f>
        <v>0.006122</v>
      </c>
      <c r="G321" s="50">
        <f>F321/Sheet2!B14</f>
        <v>0.7300262341998568</v>
      </c>
    </row>
    <row r="322" spans="1:7" ht="15.75">
      <c r="A322" s="40" t="str">
        <f t="shared" si="6"/>
        <v>5A0.63</v>
      </c>
      <c r="B322" s="40" t="s">
        <v>44</v>
      </c>
      <c r="C322" s="40">
        <v>0.63</v>
      </c>
      <c r="D322" s="40">
        <f>3*(D324-D319)/5+D319</f>
        <v>0</v>
      </c>
      <c r="E322" s="40">
        <f>3*(E324-E319)/5+E319</f>
        <v>1.9020000000000001</v>
      </c>
      <c r="F322" s="40">
        <f>3*(F324-F319)/5+F319</f>
        <v>0.005948</v>
      </c>
      <c r="G322" s="50">
        <f>F322/Sheet2!B15</f>
        <v>0.7214944201843766</v>
      </c>
    </row>
    <row r="323" spans="1:7" ht="15.75">
      <c r="A323" s="40" t="str">
        <f t="shared" si="6"/>
        <v>5A0.64</v>
      </c>
      <c r="B323" s="40" t="s">
        <v>44</v>
      </c>
      <c r="C323" s="40">
        <v>0.64</v>
      </c>
      <c r="D323" s="40">
        <f>4*(D324-D319)/5+D319</f>
        <v>0</v>
      </c>
      <c r="E323" s="40">
        <f>4*(E324-E319)/5+E319</f>
        <v>1.8860000000000001</v>
      </c>
      <c r="F323" s="40">
        <f>4*(F324-F319)/5+F319</f>
        <v>0.005774</v>
      </c>
      <c r="G323" s="50">
        <f>F323/Sheet2!B16</f>
        <v>0.7126635398666995</v>
      </c>
    </row>
    <row r="324" spans="1:7" ht="15.75">
      <c r="A324" s="42" t="str">
        <f t="shared" si="6"/>
        <v>5A0.65</v>
      </c>
      <c r="B324" s="42" t="s">
        <v>27</v>
      </c>
      <c r="C324" s="42">
        <v>0.65</v>
      </c>
      <c r="D324" s="42">
        <v>0</v>
      </c>
      <c r="E324" s="42">
        <v>1.87</v>
      </c>
      <c r="F324" s="42">
        <v>0.0056</v>
      </c>
      <c r="G324" s="51">
        <f>F324/Sheet2!B17</f>
        <v>0.7035175879396984</v>
      </c>
    </row>
    <row r="325" spans="1:7" ht="15.75">
      <c r="A325" s="40" t="str">
        <f t="shared" si="6"/>
        <v>5A0.66</v>
      </c>
      <c r="B325" s="40" t="s">
        <v>44</v>
      </c>
      <c r="C325" s="40">
        <v>0.66</v>
      </c>
      <c r="D325" s="40">
        <f>1*(D329-D324)/5+D324</f>
        <v>0</v>
      </c>
      <c r="E325" s="40">
        <f>1*(E329-E324)/5+E324</f>
        <v>1.852</v>
      </c>
      <c r="F325" s="40">
        <f>1*(F329-F324)/5+F324</f>
        <v>0.005444</v>
      </c>
      <c r="G325" s="50">
        <f>F325/Sheet2!B18</f>
        <v>0.6959856814114037</v>
      </c>
    </row>
    <row r="326" spans="1:7" ht="15.75">
      <c r="A326" s="40" t="str">
        <f t="shared" si="6"/>
        <v>5A0.67</v>
      </c>
      <c r="B326" s="40" t="s">
        <v>44</v>
      </c>
      <c r="C326" s="40">
        <v>0.67</v>
      </c>
      <c r="D326" s="40">
        <f>2*(D329-D324)/5+D324</f>
        <v>0</v>
      </c>
      <c r="E326" s="40">
        <f>2*(E329-E324)/5+E324</f>
        <v>1.834</v>
      </c>
      <c r="F326" s="40">
        <f>2*(F329-F324)/5+F324</f>
        <v>0.005288</v>
      </c>
      <c r="G326" s="50">
        <f>F326/Sheet2!B19</f>
        <v>0.6881832378969287</v>
      </c>
    </row>
    <row r="327" spans="1:7" ht="15.75">
      <c r="A327" s="40" t="str">
        <f t="shared" si="6"/>
        <v>5A0.68</v>
      </c>
      <c r="B327" s="40" t="s">
        <v>44</v>
      </c>
      <c r="C327" s="40">
        <v>0.68</v>
      </c>
      <c r="D327" s="40">
        <f>3*(D329-D324)/5+D324</f>
        <v>0</v>
      </c>
      <c r="E327" s="40">
        <f>3*(E329-E324)/5+E324</f>
        <v>1.816</v>
      </c>
      <c r="F327" s="40">
        <f>3*(F329-F324)/5+F324</f>
        <v>0.005131999999999999</v>
      </c>
      <c r="G327" s="50">
        <f>F327/Sheet2!B20</f>
        <v>0.6800954147892923</v>
      </c>
    </row>
    <row r="328" spans="1:7" ht="15.75">
      <c r="A328" s="40" t="str">
        <f t="shared" si="6"/>
        <v>5A0.69</v>
      </c>
      <c r="B328" s="40" t="s">
        <v>44</v>
      </c>
      <c r="C328" s="40">
        <v>0.69</v>
      </c>
      <c r="D328" s="40">
        <f>4*(D329-D324)/5+D324</f>
        <v>0</v>
      </c>
      <c r="E328" s="40">
        <f>4*(E329-E324)/5+E324</f>
        <v>1.798</v>
      </c>
      <c r="F328" s="40">
        <f>4*(F329-F324)/5+F324</f>
        <v>0.0049759999999999995</v>
      </c>
      <c r="G328" s="50">
        <f>F328/Sheet2!B21</f>
        <v>0.6717062634989199</v>
      </c>
    </row>
    <row r="329" spans="1:7" ht="15.75">
      <c r="A329" s="42" t="str">
        <f aca="true" t="shared" si="7" ref="A329:A392">B329&amp;C329</f>
        <v>5A0.7</v>
      </c>
      <c r="B329" s="42" t="s">
        <v>27</v>
      </c>
      <c r="C329" s="42">
        <v>0.7</v>
      </c>
      <c r="D329" s="42">
        <v>0</v>
      </c>
      <c r="E329" s="42">
        <v>1.78</v>
      </c>
      <c r="F329" s="42">
        <v>0.00482</v>
      </c>
      <c r="G329" s="51">
        <f>F329/Sheet2!B22</f>
        <v>0.6629986244841815</v>
      </c>
    </row>
    <row r="330" spans="1:7" ht="15.75">
      <c r="A330" s="40" t="str">
        <f t="shared" si="7"/>
        <v>5A0.71</v>
      </c>
      <c r="B330" s="40" t="s">
        <v>44</v>
      </c>
      <c r="C330" s="40">
        <v>0.71</v>
      </c>
      <c r="D330" s="40">
        <f>1*(D334-D329)/5+D329</f>
        <v>0</v>
      </c>
      <c r="E330" s="40">
        <f>1*(E334-E329)/5+E329</f>
        <v>1.764</v>
      </c>
      <c r="F330" s="40">
        <f>1*(F334-F329)/5+F329</f>
        <v>0.0046819999999999995</v>
      </c>
      <c r="G330" s="50">
        <f>F330/Sheet2!B23</f>
        <v>0.6555586670400447</v>
      </c>
    </row>
    <row r="331" spans="1:7" ht="15.75">
      <c r="A331" s="40" t="str">
        <f t="shared" si="7"/>
        <v>5A0.72</v>
      </c>
      <c r="B331" s="40" t="s">
        <v>44</v>
      </c>
      <c r="C331" s="40">
        <v>0.72</v>
      </c>
      <c r="D331" s="40">
        <f>2*(D334-D329)/5+D329</f>
        <v>0</v>
      </c>
      <c r="E331" s="40">
        <f>2*(E334-E329)/5+E329</f>
        <v>1.748</v>
      </c>
      <c r="F331" s="40">
        <f>2*(F334-F329)/5+F329</f>
        <v>0.004543999999999999</v>
      </c>
      <c r="G331" s="50">
        <f>F331/Sheet2!B24</f>
        <v>0.6478471628172225</v>
      </c>
    </row>
    <row r="332" spans="1:7" ht="15.75">
      <c r="A332" s="40" t="str">
        <f t="shared" si="7"/>
        <v>5A0.73</v>
      </c>
      <c r="B332" s="40" t="s">
        <v>44</v>
      </c>
      <c r="C332" s="40">
        <v>0.73</v>
      </c>
      <c r="D332" s="40">
        <f>3*(D334-D329)/5+D329</f>
        <v>0</v>
      </c>
      <c r="E332" s="40">
        <f>3*(E334-E329)/5+E329</f>
        <v>1.732</v>
      </c>
      <c r="F332" s="40">
        <f>3*(F334-F329)/5+F329</f>
        <v>0.004406</v>
      </c>
      <c r="G332" s="50">
        <f>F332/Sheet2!B25</f>
        <v>0.6398489689224514</v>
      </c>
    </row>
    <row r="333" spans="1:7" ht="15.75">
      <c r="A333" s="40" t="str">
        <f t="shared" si="7"/>
        <v>5A0.74</v>
      </c>
      <c r="B333" s="40" t="s">
        <v>44</v>
      </c>
      <c r="C333" s="40">
        <v>0.74</v>
      </c>
      <c r="D333" s="40">
        <f>4*(D334-D329)/5+D329</f>
        <v>0</v>
      </c>
      <c r="E333" s="40">
        <f>4*(E334-E329)/5+E329</f>
        <v>1.716</v>
      </c>
      <c r="F333" s="40">
        <f>4*(F334-F329)/5+F329</f>
        <v>0.004268</v>
      </c>
      <c r="G333" s="50">
        <f>F333/Sheet2!B26</f>
        <v>0.6315477952056822</v>
      </c>
    </row>
    <row r="334" spans="1:7" ht="15.75">
      <c r="A334" s="42" t="str">
        <f t="shared" si="7"/>
        <v>5A0.75</v>
      </c>
      <c r="B334" s="42" t="s">
        <v>27</v>
      </c>
      <c r="C334" s="42">
        <v>0.75</v>
      </c>
      <c r="D334" s="42">
        <v>0</v>
      </c>
      <c r="E334" s="42">
        <v>1.7</v>
      </c>
      <c r="F334" s="42">
        <v>0.00413</v>
      </c>
      <c r="G334" s="51">
        <f>F334/Sheet2!B27</f>
        <v>0.6229260935143288</v>
      </c>
    </row>
    <row r="335" spans="1:7" ht="15.75">
      <c r="A335" s="40" t="str">
        <f t="shared" si="7"/>
        <v>5A0.76</v>
      </c>
      <c r="B335" s="40" t="s">
        <v>44</v>
      </c>
      <c r="C335" s="40">
        <v>0.76</v>
      </c>
      <c r="D335" s="40">
        <f>1*(D339-D334)/5+D334</f>
        <v>0</v>
      </c>
      <c r="E335" s="40">
        <f>1*(E339-E334)/5+E334</f>
        <v>1.684</v>
      </c>
      <c r="F335" s="40">
        <f>1*(F339-F334)/5+F334</f>
        <v>0.004012</v>
      </c>
      <c r="G335" s="50">
        <f>F335/Sheet2!B28</f>
        <v>0.6162826420890938</v>
      </c>
    </row>
    <row r="336" spans="1:7" ht="15.75">
      <c r="A336" s="40" t="str">
        <f t="shared" si="7"/>
        <v>5A0.77</v>
      </c>
      <c r="B336" s="40" t="s">
        <v>44</v>
      </c>
      <c r="C336" s="40">
        <v>0.77</v>
      </c>
      <c r="D336" s="40">
        <f>2*(D339-D334)/5+D334</f>
        <v>0</v>
      </c>
      <c r="E336" s="40">
        <f>2*(E339-E334)/5+E334</f>
        <v>1.668</v>
      </c>
      <c r="F336" s="40">
        <f>2*(F339-F334)/5+F334</f>
        <v>0.003894</v>
      </c>
      <c r="G336" s="50">
        <f>F336/Sheet2!B29</f>
        <v>0.6093896713615023</v>
      </c>
    </row>
    <row r="337" spans="1:7" ht="15.75">
      <c r="A337" s="40" t="str">
        <f t="shared" si="7"/>
        <v>5A0.78</v>
      </c>
      <c r="B337" s="40" t="s">
        <v>44</v>
      </c>
      <c r="C337" s="40">
        <v>0.78</v>
      </c>
      <c r="D337" s="40">
        <f>3*(D339-D334)/5+D334</f>
        <v>0</v>
      </c>
      <c r="E337" s="40">
        <f>3*(E339-E334)/5+E334</f>
        <v>1.6520000000000001</v>
      </c>
      <c r="F337" s="40">
        <f>3*(F339-F334)/5+F334</f>
        <v>0.0037760000000000003</v>
      </c>
      <c r="G337" s="50">
        <f>F337/Sheet2!B30</f>
        <v>0.6022328548644339</v>
      </c>
    </row>
    <row r="338" spans="1:7" ht="15.75">
      <c r="A338" s="40" t="str">
        <f t="shared" si="7"/>
        <v>5A0.79</v>
      </c>
      <c r="B338" s="40" t="s">
        <v>44</v>
      </c>
      <c r="C338" s="40">
        <v>0.79</v>
      </c>
      <c r="D338" s="40">
        <f>4*(D339-D334)/5+D334</f>
        <v>0</v>
      </c>
      <c r="E338" s="40">
        <f>4*(E339-E334)/5+E334</f>
        <v>1.6360000000000001</v>
      </c>
      <c r="F338" s="40">
        <f>4*(F339-F334)/5+F334</f>
        <v>0.0036580000000000002</v>
      </c>
      <c r="G338" s="50">
        <f>F338/Sheet2!B31</f>
        <v>0.5947967479674797</v>
      </c>
    </row>
    <row r="339" spans="1:7" ht="15.75">
      <c r="A339" s="42" t="str">
        <f t="shared" si="7"/>
        <v>5A0.8</v>
      </c>
      <c r="B339" s="42" t="s">
        <v>27</v>
      </c>
      <c r="C339" s="42">
        <v>0.8</v>
      </c>
      <c r="D339" s="42">
        <v>0</v>
      </c>
      <c r="E339" s="42">
        <v>1.62</v>
      </c>
      <c r="F339" s="42">
        <v>0.00354</v>
      </c>
      <c r="G339" s="51">
        <f>F339/Sheet2!B32</f>
        <v>0.5870646766169155</v>
      </c>
    </row>
    <row r="340" spans="1:7" ht="15.75">
      <c r="A340" s="40" t="str">
        <f t="shared" si="7"/>
        <v>5A0.81</v>
      </c>
      <c r="B340" s="40" t="s">
        <v>44</v>
      </c>
      <c r="C340" s="40">
        <v>0.81</v>
      </c>
      <c r="D340" s="40">
        <f>1*(D344-D339)/5+D339</f>
        <v>0</v>
      </c>
      <c r="E340" s="40">
        <f>1*(E344-E339)/5+E339</f>
        <v>1.606</v>
      </c>
      <c r="F340" s="40">
        <f>1*(F344-F339)/5+F339</f>
        <v>0.003438</v>
      </c>
      <c r="G340" s="50">
        <f>F340/Sheet2!B33</f>
        <v>0.5809395065900642</v>
      </c>
    </row>
    <row r="341" spans="1:7" ht="15.75">
      <c r="A341" s="40" t="str">
        <f t="shared" si="7"/>
        <v>5A0.82</v>
      </c>
      <c r="B341" s="40" t="s">
        <v>44</v>
      </c>
      <c r="C341" s="40">
        <v>0.82</v>
      </c>
      <c r="D341" s="40">
        <f>2*(D344-D339)/5+D339</f>
        <v>0</v>
      </c>
      <c r="E341" s="40">
        <f>2*(E344-E339)/5+E339</f>
        <v>1.592</v>
      </c>
      <c r="F341" s="40">
        <f>2*(F344-F339)/5+F339</f>
        <v>0.003336</v>
      </c>
      <c r="G341" s="50">
        <f>F341/Sheet2!B34</f>
        <v>0.5745780227351016</v>
      </c>
    </row>
    <row r="342" spans="1:7" ht="15.75">
      <c r="A342" s="40" t="str">
        <f t="shared" si="7"/>
        <v>5A0.83</v>
      </c>
      <c r="B342" s="40" t="s">
        <v>44</v>
      </c>
      <c r="C342" s="40">
        <v>0.83</v>
      </c>
      <c r="D342" s="40">
        <f>3*(D344-D339)/5+D339</f>
        <v>0</v>
      </c>
      <c r="E342" s="40">
        <f>3*(E344-E339)/5+E339</f>
        <v>1.578</v>
      </c>
      <c r="F342" s="40">
        <f>3*(F344-F339)/5+F339</f>
        <v>0.0032340000000000003</v>
      </c>
      <c r="G342" s="50">
        <f>F342/Sheet2!B35</f>
        <v>0.5679662802950475</v>
      </c>
    </row>
    <row r="343" spans="1:7" ht="15.75">
      <c r="A343" s="40" t="str">
        <f t="shared" si="7"/>
        <v>5A0.84</v>
      </c>
      <c r="B343" s="40" t="s">
        <v>44</v>
      </c>
      <c r="C343" s="40">
        <v>0.84</v>
      </c>
      <c r="D343" s="40">
        <f>4*(D344-D339)/5+D339</f>
        <v>0</v>
      </c>
      <c r="E343" s="40">
        <f>4*(E344-E339)/5+E339</f>
        <v>1.564</v>
      </c>
      <c r="F343" s="40">
        <f>4*(F344-F339)/5+F339</f>
        <v>0.0031320000000000002</v>
      </c>
      <c r="G343" s="50">
        <f>F343/Sheet2!B36</f>
        <v>0.5610892153350054</v>
      </c>
    </row>
    <row r="344" spans="1:7" ht="15.75">
      <c r="A344" s="42" t="str">
        <f t="shared" si="7"/>
        <v>5A0.85</v>
      </c>
      <c r="B344" s="42" t="s">
        <v>27</v>
      </c>
      <c r="C344" s="42">
        <v>0.85</v>
      </c>
      <c r="D344" s="42">
        <v>0</v>
      </c>
      <c r="E344" s="42">
        <v>1.55</v>
      </c>
      <c r="F344" s="42">
        <v>0.00303</v>
      </c>
      <c r="G344" s="51">
        <f>F344/Sheet2!B37</f>
        <v>0.5539305301645339</v>
      </c>
    </row>
    <row r="345" spans="1:7" ht="15.75">
      <c r="A345" s="40" t="str">
        <f t="shared" si="7"/>
        <v>5A0.86</v>
      </c>
      <c r="B345" s="40" t="s">
        <v>44</v>
      </c>
      <c r="C345" s="40">
        <v>0.86</v>
      </c>
      <c r="D345" s="40">
        <f>1*(D349-D344)/5+D344</f>
        <v>0</v>
      </c>
      <c r="E345" s="40">
        <f>1*(E349-E344)/5+E344</f>
        <v>1.536</v>
      </c>
      <c r="F345" s="40">
        <f>1*(F349-F344)/5+F344</f>
        <v>0.002944</v>
      </c>
      <c r="G345" s="50">
        <f>F345/Sheet2!B38</f>
        <v>0.5484351713859911</v>
      </c>
    </row>
    <row r="346" spans="1:7" ht="15.75">
      <c r="A346" s="40" t="str">
        <f t="shared" si="7"/>
        <v>5A0.87</v>
      </c>
      <c r="B346" s="40" t="s">
        <v>44</v>
      </c>
      <c r="C346" s="40">
        <v>0.87</v>
      </c>
      <c r="D346" s="40">
        <f>2*(D349-D344)/5+D344</f>
        <v>0</v>
      </c>
      <c r="E346" s="40">
        <f>2*(E349-E344)/5+E344</f>
        <v>1.522</v>
      </c>
      <c r="F346" s="40">
        <f>2*(F349-F344)/5+F344</f>
        <v>0.002858</v>
      </c>
      <c r="G346" s="50">
        <f>F346/Sheet2!B39</f>
        <v>0.5427269274591721</v>
      </c>
    </row>
    <row r="347" spans="1:7" ht="15.75">
      <c r="A347" s="40" t="str">
        <f t="shared" si="7"/>
        <v>5A0.88</v>
      </c>
      <c r="B347" s="40" t="s">
        <v>44</v>
      </c>
      <c r="C347" s="40">
        <v>0.88</v>
      </c>
      <c r="D347" s="40">
        <f>3*(D349-D344)/5+D344</f>
        <v>0</v>
      </c>
      <c r="E347" s="40">
        <f>3*(E349-E344)/5+E344</f>
        <v>1.508</v>
      </c>
      <c r="F347" s="40">
        <f>3*(F349-F344)/5+F344</f>
        <v>0.002772</v>
      </c>
      <c r="G347" s="50">
        <f>F347/Sheet2!B40</f>
        <v>0.5367931835786213</v>
      </c>
    </row>
    <row r="348" spans="1:7" ht="15.75">
      <c r="A348" s="40" t="str">
        <f t="shared" si="7"/>
        <v>5A0.89</v>
      </c>
      <c r="B348" s="40" t="s">
        <v>44</v>
      </c>
      <c r="C348" s="40">
        <v>0.89</v>
      </c>
      <c r="D348" s="40">
        <f>4*(D349-D344)/5+D344</f>
        <v>0</v>
      </c>
      <c r="E348" s="40">
        <f>4*(E349-E344)/5+E344</f>
        <v>1.494</v>
      </c>
      <c r="F348" s="40">
        <f>4*(F349-F344)/5+F344</f>
        <v>0.002686</v>
      </c>
      <c r="G348" s="50">
        <f>F348/Sheet2!B41</f>
        <v>0.5306203081785856</v>
      </c>
    </row>
    <row r="349" spans="1:7" ht="15.75">
      <c r="A349" s="42" t="str">
        <f t="shared" si="7"/>
        <v>5A0.9</v>
      </c>
      <c r="B349" s="42" t="s">
        <v>27</v>
      </c>
      <c r="C349" s="42">
        <v>0.9</v>
      </c>
      <c r="D349" s="42">
        <v>0</v>
      </c>
      <c r="E349" s="42">
        <v>1.48</v>
      </c>
      <c r="F349" s="42">
        <v>0.0026</v>
      </c>
      <c r="G349" s="51">
        <f>F349/Sheet2!B42</f>
        <v>0.5241935483870968</v>
      </c>
    </row>
    <row r="350" spans="1:7" ht="15.75">
      <c r="A350" s="40" t="str">
        <f t="shared" si="7"/>
        <v>5A0.91</v>
      </c>
      <c r="B350" s="40" t="s">
        <v>44</v>
      </c>
      <c r="C350" s="40">
        <v>0.91</v>
      </c>
      <c r="D350" s="40">
        <f>1*(D354-D349)/5+D349</f>
        <v>0</v>
      </c>
      <c r="E350" s="40">
        <f>1*(E354-E349)/5+E349</f>
        <v>1.468</v>
      </c>
      <c r="F350" s="40">
        <f>1*(F354-F349)/5+F349</f>
        <v>0.002526</v>
      </c>
      <c r="G350" s="50">
        <f>F350/Sheet2!B43</f>
        <v>0.5191122071516646</v>
      </c>
    </row>
    <row r="351" spans="1:7" ht="15.75">
      <c r="A351" s="40" t="str">
        <f t="shared" si="7"/>
        <v>5A0.92</v>
      </c>
      <c r="B351" s="40" t="s">
        <v>44</v>
      </c>
      <c r="C351" s="40">
        <v>0.92</v>
      </c>
      <c r="D351" s="40">
        <f>2*(D354-D349)/5+D349</f>
        <v>0</v>
      </c>
      <c r="E351" s="40">
        <f>2*(E354-E349)/5+E349</f>
        <v>1.456</v>
      </c>
      <c r="F351" s="40">
        <f>2*(F354-F349)/5+F349</f>
        <v>0.002452</v>
      </c>
      <c r="G351" s="50">
        <f>F351/Sheet2!B44</f>
        <v>0.5138306789606035</v>
      </c>
    </row>
    <row r="352" spans="1:7" ht="15.75">
      <c r="A352" s="40" t="str">
        <f t="shared" si="7"/>
        <v>5A0.93</v>
      </c>
      <c r="B352" s="40" t="s">
        <v>44</v>
      </c>
      <c r="C352" s="40">
        <v>0.93</v>
      </c>
      <c r="D352" s="40">
        <f>3*(D354-D349)/5+D349</f>
        <v>0</v>
      </c>
      <c r="E352" s="40">
        <f>3*(E354-E349)/5+E349</f>
        <v>1.444</v>
      </c>
      <c r="F352" s="40">
        <f>3*(F354-F349)/5+F349</f>
        <v>0.002378</v>
      </c>
      <c r="G352" s="50">
        <f>F352/Sheet2!B45</f>
        <v>0.5083368961094484</v>
      </c>
    </row>
    <row r="353" spans="1:7" ht="15.75">
      <c r="A353" s="40" t="str">
        <f t="shared" si="7"/>
        <v>5A0.94</v>
      </c>
      <c r="B353" s="40" t="s">
        <v>44</v>
      </c>
      <c r="C353" s="40">
        <v>0.94</v>
      </c>
      <c r="D353" s="40">
        <f>4*(D354-D349)/5+D349</f>
        <v>0</v>
      </c>
      <c r="E353" s="40">
        <f>4*(E354-E349)/5+E349</f>
        <v>1.432</v>
      </c>
      <c r="F353" s="40">
        <f>4*(F354-F349)/5+F349</f>
        <v>0.002304</v>
      </c>
      <c r="G353" s="50">
        <f>F353/Sheet2!B46</f>
        <v>0.5026178010471204</v>
      </c>
    </row>
    <row r="354" spans="1:7" ht="15.75">
      <c r="A354" s="42" t="str">
        <f t="shared" si="7"/>
        <v>5A0.95</v>
      </c>
      <c r="B354" s="42" t="s">
        <v>27</v>
      </c>
      <c r="C354" s="42">
        <v>0.95</v>
      </c>
      <c r="D354" s="42">
        <v>0</v>
      </c>
      <c r="E354" s="42">
        <v>1.42</v>
      </c>
      <c r="F354" s="42">
        <v>0.00223</v>
      </c>
      <c r="G354" s="51">
        <f>F354/Sheet2!B47</f>
        <v>0.4966592427616927</v>
      </c>
    </row>
    <row r="355" spans="1:7" ht="15.75">
      <c r="A355" s="40" t="str">
        <f t="shared" si="7"/>
        <v>5A0.96</v>
      </c>
      <c r="B355" s="40" t="s">
        <v>44</v>
      </c>
      <c r="C355" s="40">
        <v>0.96</v>
      </c>
      <c r="D355" s="40">
        <f>1*(D359-D354)/5+D354</f>
        <v>0</v>
      </c>
      <c r="E355" s="40">
        <f>1*(E359-E354)/5+E354</f>
        <v>1.408</v>
      </c>
      <c r="F355" s="40">
        <f>1*(F359-F354)/5+F354</f>
        <v>0.0021680000000000002</v>
      </c>
      <c r="G355" s="50">
        <f>F355/Sheet2!B48</f>
        <v>0.4922797456857403</v>
      </c>
    </row>
    <row r="356" spans="1:7" ht="15.75">
      <c r="A356" s="40" t="str">
        <f t="shared" si="7"/>
        <v>5A0.97</v>
      </c>
      <c r="B356" s="40" t="s">
        <v>44</v>
      </c>
      <c r="C356" s="40">
        <v>0.97</v>
      </c>
      <c r="D356" s="40">
        <f>2*(D359-D354)/5+D354</f>
        <v>0</v>
      </c>
      <c r="E356" s="40">
        <f>2*(E359-E354)/5+E354</f>
        <v>1.396</v>
      </c>
      <c r="F356" s="40">
        <f>2*(F359-F354)/5+F354</f>
        <v>0.0021060000000000002</v>
      </c>
      <c r="G356" s="50">
        <f>F356/Sheet2!B49</f>
        <v>0.4877257989810098</v>
      </c>
    </row>
    <row r="357" spans="1:7" ht="15.75">
      <c r="A357" s="40" t="str">
        <f t="shared" si="7"/>
        <v>5A0.98</v>
      </c>
      <c r="B357" s="40" t="s">
        <v>44</v>
      </c>
      <c r="C357" s="40">
        <v>0.98</v>
      </c>
      <c r="D357" s="40">
        <f>3*(D359-D354)/5+D354</f>
        <v>0</v>
      </c>
      <c r="E357" s="40">
        <f>3*(E359-E354)/5+E354</f>
        <v>1.3840000000000001</v>
      </c>
      <c r="F357" s="40">
        <f>3*(F359-F354)/5+F354</f>
        <v>0.0020440000000000002</v>
      </c>
      <c r="G357" s="50">
        <f>F357/Sheet2!B50</f>
        <v>0.4829867674858223</v>
      </c>
    </row>
    <row r="358" spans="1:7" ht="15.75">
      <c r="A358" s="40" t="str">
        <f t="shared" si="7"/>
        <v>5A0.99</v>
      </c>
      <c r="B358" s="40" t="s">
        <v>44</v>
      </c>
      <c r="C358" s="40">
        <v>0.99</v>
      </c>
      <c r="D358" s="40">
        <f>4*(D359-D354)/5+D354</f>
        <v>0</v>
      </c>
      <c r="E358" s="40">
        <f>4*(E359-E354)/5+E354</f>
        <v>1.372</v>
      </c>
      <c r="F358" s="40">
        <f>4*(F359-F354)/5+F354</f>
        <v>0.0019820000000000003</v>
      </c>
      <c r="G358" s="50">
        <f>F358/Sheet2!B51</f>
        <v>0.47805113362276896</v>
      </c>
    </row>
    <row r="359" spans="1:7" ht="15.75">
      <c r="A359" s="42" t="str">
        <f t="shared" si="7"/>
        <v>5A1</v>
      </c>
      <c r="B359" s="42" t="s">
        <v>27</v>
      </c>
      <c r="C359" s="42">
        <v>1</v>
      </c>
      <c r="D359" s="42">
        <v>0</v>
      </c>
      <c r="E359" s="42">
        <v>1.36</v>
      </c>
      <c r="F359" s="42">
        <v>0.00192</v>
      </c>
      <c r="G359" s="51">
        <f>F359/Sheet2!B52</f>
        <v>0.4729064039408867</v>
      </c>
    </row>
    <row r="360" spans="1:7" ht="15.75">
      <c r="A360" s="42" t="str">
        <f t="shared" si="7"/>
        <v>60.5</v>
      </c>
      <c r="B360" s="42">
        <v>6</v>
      </c>
      <c r="C360" s="42">
        <v>0.5</v>
      </c>
      <c r="D360" s="42">
        <v>1.01</v>
      </c>
      <c r="E360" s="42">
        <v>1</v>
      </c>
      <c r="F360" s="42">
        <v>0.00258</v>
      </c>
      <c r="G360" s="51">
        <f>F360/Sheet2!B2</f>
        <v>0.2546890424481737</v>
      </c>
    </row>
    <row r="361" spans="1:7" ht="15.75">
      <c r="A361" s="40" t="str">
        <f t="shared" si="7"/>
        <v>60.51</v>
      </c>
      <c r="B361" s="40">
        <v>6</v>
      </c>
      <c r="C361" s="40">
        <v>0.51</v>
      </c>
      <c r="D361" s="40">
        <f>1*(D365-D360)/5+D360</f>
        <v>1.012</v>
      </c>
      <c r="E361" s="40">
        <f>1*(E365-E360)/5+E360</f>
        <v>1</v>
      </c>
      <c r="F361" s="40">
        <f>1*(F365-F360)/5+F360</f>
        <v>0.002574</v>
      </c>
      <c r="G361" s="50">
        <f>F361/Sheet2!B3</f>
        <v>0.2578125</v>
      </c>
    </row>
    <row r="362" spans="1:7" ht="15.75">
      <c r="A362" s="40" t="str">
        <f t="shared" si="7"/>
        <v>60.52</v>
      </c>
      <c r="B362" s="40">
        <v>6</v>
      </c>
      <c r="C362" s="40">
        <v>0.52</v>
      </c>
      <c r="D362" s="40">
        <f>2*(D365-D360)/5+D360</f>
        <v>1.014</v>
      </c>
      <c r="E362" s="40">
        <f>2*(E365-E360)/5+E360</f>
        <v>1</v>
      </c>
      <c r="F362" s="40">
        <f>2*(F365-F360)/5+F360</f>
        <v>0.002568</v>
      </c>
      <c r="G362" s="50">
        <f>F362/Sheet2!B4</f>
        <v>0.26102866436267536</v>
      </c>
    </row>
    <row r="363" spans="1:7" ht="15.75">
      <c r="A363" s="40" t="str">
        <f t="shared" si="7"/>
        <v>60.53</v>
      </c>
      <c r="B363" s="40">
        <v>6</v>
      </c>
      <c r="C363" s="40">
        <v>0.53</v>
      </c>
      <c r="D363" s="40">
        <f>3*(D365-D360)/5+D360</f>
        <v>1.016</v>
      </c>
      <c r="E363" s="40">
        <f>3*(E365-E360)/5+E360</f>
        <v>1</v>
      </c>
      <c r="F363" s="40">
        <f>3*(F365-F360)/5+F360</f>
        <v>0.002562</v>
      </c>
      <c r="G363" s="50">
        <f>F363/Sheet2!B5</f>
        <v>0.26434172513413123</v>
      </c>
    </row>
    <row r="364" spans="1:7" ht="15.75">
      <c r="A364" s="40" t="str">
        <f t="shared" si="7"/>
        <v>60.54</v>
      </c>
      <c r="B364" s="40">
        <v>6</v>
      </c>
      <c r="C364" s="40">
        <v>0.54</v>
      </c>
      <c r="D364" s="40">
        <f>4*(D365-D360)/5+D360</f>
        <v>1.018</v>
      </c>
      <c r="E364" s="40">
        <f>4*(E365-E360)/5+E360</f>
        <v>1</v>
      </c>
      <c r="F364" s="40">
        <f>4*(F365-F360)/5+F360</f>
        <v>0.002556</v>
      </c>
      <c r="G364" s="50">
        <f>F364/Sheet2!B6</f>
        <v>0.2677561282212445</v>
      </c>
    </row>
    <row r="365" spans="1:7" ht="15.75">
      <c r="A365" s="42" t="str">
        <f t="shared" si="7"/>
        <v>60.55</v>
      </c>
      <c r="B365" s="42">
        <v>6</v>
      </c>
      <c r="C365" s="42">
        <v>0.55</v>
      </c>
      <c r="D365" s="42">
        <v>1.02</v>
      </c>
      <c r="E365" s="42">
        <v>1</v>
      </c>
      <c r="F365" s="42">
        <v>0.00255</v>
      </c>
      <c r="G365" s="51">
        <f>F365/Sheet2!B7</f>
        <v>0.2712765957446809</v>
      </c>
    </row>
    <row r="366" spans="1:7" ht="15.75">
      <c r="A366" s="40" t="str">
        <f t="shared" si="7"/>
        <v>60.56</v>
      </c>
      <c r="B366" s="40">
        <v>6</v>
      </c>
      <c r="C366" s="40">
        <v>0.56</v>
      </c>
      <c r="D366" s="40">
        <f>1*(D370-D365)/5+D365</f>
        <v>1.022</v>
      </c>
      <c r="E366" s="40">
        <f>1*(E370-E365)/5+E365</f>
        <v>1</v>
      </c>
      <c r="F366" s="40">
        <f>1*(F370-F365)/5+F365</f>
        <v>0.0025380000000000003</v>
      </c>
      <c r="G366" s="50">
        <f>F366/Sheet2!B8</f>
        <v>0.27425977955478714</v>
      </c>
    </row>
    <row r="367" spans="1:7" ht="15.75">
      <c r="A367" s="40" t="str">
        <f t="shared" si="7"/>
        <v>60.57</v>
      </c>
      <c r="B367" s="40">
        <v>6</v>
      </c>
      <c r="C367" s="40">
        <v>0.57</v>
      </c>
      <c r="D367" s="40">
        <f>2*(D370-D365)/5+D365</f>
        <v>1.024</v>
      </c>
      <c r="E367" s="40">
        <f>2*(E370-E365)/5+E365</f>
        <v>1</v>
      </c>
      <c r="F367" s="40">
        <f>2*(F370-F365)/5+F365</f>
        <v>0.002526</v>
      </c>
      <c r="G367" s="50">
        <f>F367/Sheet2!B9</f>
        <v>0.27733860342555994</v>
      </c>
    </row>
    <row r="368" spans="1:7" ht="15.75">
      <c r="A368" s="40" t="str">
        <f t="shared" si="7"/>
        <v>60.58</v>
      </c>
      <c r="B368" s="40">
        <v>6</v>
      </c>
      <c r="C368" s="40">
        <v>0.58</v>
      </c>
      <c r="D368" s="40">
        <f>3*(D370-D365)/5+D365</f>
        <v>1.026</v>
      </c>
      <c r="E368" s="40">
        <f>3*(E370-E365)/5+E365</f>
        <v>1</v>
      </c>
      <c r="F368" s="40">
        <f>3*(F370-F365)/5+F365</f>
        <v>0.002514</v>
      </c>
      <c r="G368" s="50">
        <f>F368/Sheet2!B10</f>
        <v>0.28051774157554116</v>
      </c>
    </row>
    <row r="369" spans="1:7" ht="15.75">
      <c r="A369" s="40" t="str">
        <f t="shared" si="7"/>
        <v>60.59</v>
      </c>
      <c r="B369" s="40">
        <v>6</v>
      </c>
      <c r="C369" s="40">
        <v>0.59</v>
      </c>
      <c r="D369" s="40">
        <f>4*(D370-D365)/5+D365</f>
        <v>1.028</v>
      </c>
      <c r="E369" s="40">
        <f>4*(E370-E365)/5+E365</f>
        <v>1</v>
      </c>
      <c r="F369" s="40">
        <f>4*(F370-F365)/5+F365</f>
        <v>0.002502</v>
      </c>
      <c r="G369" s="50">
        <f>F369/Sheet2!B11</f>
        <v>0.28380217785843914</v>
      </c>
    </row>
    <row r="370" spans="1:7" ht="15.75">
      <c r="A370" s="42" t="str">
        <f t="shared" si="7"/>
        <v>60.6</v>
      </c>
      <c r="B370" s="42">
        <v>6</v>
      </c>
      <c r="C370" s="42">
        <v>0.6</v>
      </c>
      <c r="D370" s="42">
        <v>1.03</v>
      </c>
      <c r="E370" s="42">
        <v>1</v>
      </c>
      <c r="F370" s="42">
        <v>0.00249</v>
      </c>
      <c r="G370" s="51">
        <f>F370/Sheet2!B12</f>
        <v>0.28719723183391</v>
      </c>
    </row>
    <row r="371" spans="1:7" ht="15.75">
      <c r="A371" s="40" t="str">
        <f t="shared" si="7"/>
        <v>60.61</v>
      </c>
      <c r="B371" s="40">
        <v>6</v>
      </c>
      <c r="C371" s="40">
        <v>0.61</v>
      </c>
      <c r="D371" s="40">
        <f>1*(D375-D370)/5+D370</f>
        <v>1.032</v>
      </c>
      <c r="E371" s="40">
        <f>1*(E375-E370)/5+E370</f>
        <v>1</v>
      </c>
      <c r="F371" s="40">
        <f>1*(F375-F370)/5+F370</f>
        <v>0.002472</v>
      </c>
      <c r="G371" s="50">
        <f>F371/Sheet2!B13</f>
        <v>0.28986866791744836</v>
      </c>
    </row>
    <row r="372" spans="1:7" ht="15.75">
      <c r="A372" s="40" t="str">
        <f t="shared" si="7"/>
        <v>60.62</v>
      </c>
      <c r="B372" s="40">
        <v>6</v>
      </c>
      <c r="C372" s="40">
        <v>0.62</v>
      </c>
      <c r="D372" s="40">
        <f>2*(D375-D370)/5+D370</f>
        <v>1.034</v>
      </c>
      <c r="E372" s="40">
        <f>2*(E375-E370)/5+E370</f>
        <v>1</v>
      </c>
      <c r="F372" s="40">
        <f>2*(F375-F370)/5+F370</f>
        <v>0.002454</v>
      </c>
      <c r="G372" s="50">
        <f>F372/Sheet2!B14</f>
        <v>0.29263057476746956</v>
      </c>
    </row>
    <row r="373" spans="1:7" ht="15.75">
      <c r="A373" s="40" t="str">
        <f t="shared" si="7"/>
        <v>60.63</v>
      </c>
      <c r="B373" s="40">
        <v>6</v>
      </c>
      <c r="C373" s="40">
        <v>0.63</v>
      </c>
      <c r="D373" s="40">
        <f>3*(D375-D370)/5+D370</f>
        <v>1.036</v>
      </c>
      <c r="E373" s="40">
        <f>3*(E375-E370)/5+E370</f>
        <v>1</v>
      </c>
      <c r="F373" s="40">
        <f>3*(F375-F370)/5+F370</f>
        <v>0.002436</v>
      </c>
      <c r="G373" s="50">
        <f>F373/Sheet2!B15</f>
        <v>0.2954876273653566</v>
      </c>
    </row>
    <row r="374" spans="1:7" ht="15.75">
      <c r="A374" s="40" t="str">
        <f t="shared" si="7"/>
        <v>60.64</v>
      </c>
      <c r="B374" s="40">
        <v>6</v>
      </c>
      <c r="C374" s="40">
        <v>0.64</v>
      </c>
      <c r="D374" s="40">
        <f>4*(D375-D370)/5+D370</f>
        <v>1.038</v>
      </c>
      <c r="E374" s="40">
        <f>4*(E375-E370)/5+E370</f>
        <v>1</v>
      </c>
      <c r="F374" s="40">
        <f>4*(F375-F370)/5+F370</f>
        <v>0.002418</v>
      </c>
      <c r="G374" s="50">
        <f>F374/Sheet2!B16</f>
        <v>0.29844482843742287</v>
      </c>
    </row>
    <row r="375" spans="1:7" ht="15.75">
      <c r="A375" s="42" t="str">
        <f t="shared" si="7"/>
        <v>60.65</v>
      </c>
      <c r="B375" s="42">
        <v>6</v>
      </c>
      <c r="C375" s="42">
        <v>0.65</v>
      </c>
      <c r="D375" s="42">
        <v>1.04</v>
      </c>
      <c r="E375" s="42">
        <v>1</v>
      </c>
      <c r="F375" s="42">
        <v>0.0024</v>
      </c>
      <c r="G375" s="51">
        <f>F375/Sheet2!B17</f>
        <v>0.3015075376884422</v>
      </c>
    </row>
    <row r="376" spans="1:7" ht="15.75">
      <c r="A376" s="40" t="str">
        <f t="shared" si="7"/>
        <v>60.66</v>
      </c>
      <c r="B376" s="40">
        <v>6</v>
      </c>
      <c r="C376" s="40">
        <v>0.66</v>
      </c>
      <c r="D376" s="40">
        <f>1*(D380-D375)/5+D375</f>
        <v>1.044</v>
      </c>
      <c r="E376" s="40">
        <f>1*(E380-E375)/5+E375</f>
        <v>1</v>
      </c>
      <c r="F376" s="40">
        <f>1*(F380-F375)/5+F375</f>
        <v>0.002378</v>
      </c>
      <c r="G376" s="50">
        <f>F376/Sheet2!B18</f>
        <v>0.30401431858859623</v>
      </c>
    </row>
    <row r="377" spans="1:7" ht="15.75">
      <c r="A377" s="40" t="str">
        <f t="shared" si="7"/>
        <v>60.67</v>
      </c>
      <c r="B377" s="40">
        <v>6</v>
      </c>
      <c r="C377" s="40">
        <v>0.67</v>
      </c>
      <c r="D377" s="40">
        <f>2*(D380-D375)/5+D375</f>
        <v>1.048</v>
      </c>
      <c r="E377" s="40">
        <f>2*(E380-E375)/5+E375</f>
        <v>1</v>
      </c>
      <c r="F377" s="40">
        <f>2*(F380-F375)/5+F375</f>
        <v>0.002356</v>
      </c>
      <c r="G377" s="50">
        <f>F377/Sheet2!B19</f>
        <v>0.30661114003123374</v>
      </c>
    </row>
    <row r="378" spans="1:7" ht="15.75">
      <c r="A378" s="40" t="str">
        <f t="shared" si="7"/>
        <v>60.68</v>
      </c>
      <c r="B378" s="40">
        <v>6</v>
      </c>
      <c r="C378" s="40">
        <v>0.68</v>
      </c>
      <c r="D378" s="40">
        <f>3*(D380-D375)/5+D375</f>
        <v>1.052</v>
      </c>
      <c r="E378" s="40">
        <f>3*(E380-E375)/5+E375</f>
        <v>1</v>
      </c>
      <c r="F378" s="40">
        <f>3*(F380-F375)/5+F375</f>
        <v>0.0023339999999999997</v>
      </c>
      <c r="G378" s="50">
        <f>F378/Sheet2!B20</f>
        <v>0.3093029419560031</v>
      </c>
    </row>
    <row r="379" spans="1:7" ht="15.75">
      <c r="A379" s="40" t="str">
        <f t="shared" si="7"/>
        <v>60.69</v>
      </c>
      <c r="B379" s="40">
        <v>6</v>
      </c>
      <c r="C379" s="40">
        <v>0.69</v>
      </c>
      <c r="D379" s="40">
        <f>4*(D380-D375)/5+D375</f>
        <v>1.056</v>
      </c>
      <c r="E379" s="40">
        <f>4*(E380-E375)/5+E375</f>
        <v>1</v>
      </c>
      <c r="F379" s="40">
        <f>4*(F380-F375)/5+F375</f>
        <v>0.002312</v>
      </c>
      <c r="G379" s="50">
        <f>F379/Sheet2!B21</f>
        <v>0.31209503239740816</v>
      </c>
    </row>
    <row r="380" spans="1:7" ht="15.75">
      <c r="A380" s="42" t="str">
        <f t="shared" si="7"/>
        <v>60.7</v>
      </c>
      <c r="B380" s="42">
        <v>6</v>
      </c>
      <c r="C380" s="42">
        <v>0.7</v>
      </c>
      <c r="D380" s="42">
        <v>1.06</v>
      </c>
      <c r="E380" s="42">
        <v>1</v>
      </c>
      <c r="F380" s="42">
        <v>0.00229</v>
      </c>
      <c r="G380" s="51">
        <f>F380/Sheet2!B22</f>
        <v>0.3149931224209078</v>
      </c>
    </row>
    <row r="381" spans="1:7" ht="15.75">
      <c r="A381" s="40" t="str">
        <f t="shared" si="7"/>
        <v>60.71</v>
      </c>
      <c r="B381" s="40">
        <v>6</v>
      </c>
      <c r="C381" s="40">
        <v>0.71</v>
      </c>
      <c r="D381" s="40">
        <f>1*(D385-D380)/5+D380</f>
        <v>1.062</v>
      </c>
      <c r="E381" s="40">
        <f>1*(E385-E380)/5+E380</f>
        <v>1.004</v>
      </c>
      <c r="F381" s="40">
        <f>1*(F385-F380)/5+F380</f>
        <v>0.00227</v>
      </c>
      <c r="G381" s="50">
        <f>F381/Sheet2!B23</f>
        <v>0.3178381405768692</v>
      </c>
    </row>
    <row r="382" spans="1:7" ht="15.75">
      <c r="A382" s="40" t="str">
        <f t="shared" si="7"/>
        <v>60.72</v>
      </c>
      <c r="B382" s="40">
        <v>6</v>
      </c>
      <c r="C382" s="40">
        <v>0.72</v>
      </c>
      <c r="D382" s="40">
        <f>2*(D385-D380)/5+D380</f>
        <v>1.064</v>
      </c>
      <c r="E382" s="40">
        <f>2*(E385-E380)/5+E380</f>
        <v>1.008</v>
      </c>
      <c r="F382" s="40">
        <f>2*(F385-F380)/5+F380</f>
        <v>0.00225</v>
      </c>
      <c r="G382" s="50">
        <f>F382/Sheet2!B24</f>
        <v>0.320786997433704</v>
      </c>
    </row>
    <row r="383" spans="1:7" ht="15.75">
      <c r="A383" s="40" t="str">
        <f t="shared" si="7"/>
        <v>60.73</v>
      </c>
      <c r="B383" s="40">
        <v>6</v>
      </c>
      <c r="C383" s="40">
        <v>0.73</v>
      </c>
      <c r="D383" s="40">
        <f>3*(D385-D380)/5+D380</f>
        <v>1.066</v>
      </c>
      <c r="E383" s="40">
        <f>3*(E385-E380)/5+E380</f>
        <v>1.012</v>
      </c>
      <c r="F383" s="40">
        <f>3*(F385-F380)/5+F380</f>
        <v>0.00223</v>
      </c>
      <c r="G383" s="50">
        <f>F383/Sheet2!B25</f>
        <v>0.32384548358989257</v>
      </c>
    </row>
    <row r="384" spans="1:7" ht="15.75">
      <c r="A384" s="40" t="str">
        <f t="shared" si="7"/>
        <v>60.74</v>
      </c>
      <c r="B384" s="40">
        <v>6</v>
      </c>
      <c r="C384" s="40">
        <v>0.74</v>
      </c>
      <c r="D384" s="40">
        <f>4*(D385-D380)/5+D380</f>
        <v>1.068</v>
      </c>
      <c r="E384" s="40">
        <f>4*(E385-E380)/5+E380</f>
        <v>1.016</v>
      </c>
      <c r="F384" s="40">
        <f>4*(F385-F380)/5+F380</f>
        <v>0.00221</v>
      </c>
      <c r="G384" s="50">
        <f>F384/Sheet2!B26</f>
        <v>0.32701982835158333</v>
      </c>
    </row>
    <row r="385" spans="1:7" ht="15.75">
      <c r="A385" s="42" t="str">
        <f t="shared" si="7"/>
        <v>60.75</v>
      </c>
      <c r="B385" s="42">
        <v>6</v>
      </c>
      <c r="C385" s="42">
        <v>0.75</v>
      </c>
      <c r="D385" s="42">
        <v>1.07</v>
      </c>
      <c r="E385" s="42">
        <v>1.02</v>
      </c>
      <c r="F385" s="42">
        <v>0.00219</v>
      </c>
      <c r="G385" s="51">
        <f>F385/Sheet2!B27</f>
        <v>0.330316742081448</v>
      </c>
    </row>
    <row r="386" spans="1:7" ht="15.75">
      <c r="A386" s="40" t="str">
        <f t="shared" si="7"/>
        <v>60.76</v>
      </c>
      <c r="B386" s="40">
        <v>6</v>
      </c>
      <c r="C386" s="40">
        <v>0.76</v>
      </c>
      <c r="D386" s="40">
        <f>1*(D390-D385)/5+D385</f>
        <v>1.074</v>
      </c>
      <c r="E386" s="40">
        <f>1*(E390-E385)/5+E385</f>
        <v>1.02</v>
      </c>
      <c r="F386" s="40">
        <f>1*(F390-F385)/5+F385</f>
        <v>0.0021680000000000002</v>
      </c>
      <c r="G386" s="50">
        <f>F386/Sheet2!B28</f>
        <v>0.33302611367127505</v>
      </c>
    </row>
    <row r="387" spans="1:7" ht="15.75">
      <c r="A387" s="40" t="str">
        <f t="shared" si="7"/>
        <v>60.77</v>
      </c>
      <c r="B387" s="40">
        <v>6</v>
      </c>
      <c r="C387" s="40">
        <v>0.77</v>
      </c>
      <c r="D387" s="40">
        <f>2*(D390-D385)/5+D385</f>
        <v>1.078</v>
      </c>
      <c r="E387" s="40">
        <f>2*(E390-E385)/5+E385</f>
        <v>1.02</v>
      </c>
      <c r="F387" s="40">
        <f>2*(F390-F385)/5+F385</f>
        <v>0.002146</v>
      </c>
      <c r="G387" s="50">
        <f>F387/Sheet2!B29</f>
        <v>0.3358372456964006</v>
      </c>
    </row>
    <row r="388" spans="1:7" ht="15.75">
      <c r="A388" s="40" t="str">
        <f t="shared" si="7"/>
        <v>60.78</v>
      </c>
      <c r="B388" s="40">
        <v>6</v>
      </c>
      <c r="C388" s="40">
        <v>0.78</v>
      </c>
      <c r="D388" s="40">
        <f>3*(D390-D385)/5+D385</f>
        <v>1.082</v>
      </c>
      <c r="E388" s="40">
        <f>3*(E390-E385)/5+E385</f>
        <v>1.02</v>
      </c>
      <c r="F388" s="40">
        <f>3*(F390-F385)/5+F385</f>
        <v>0.002124</v>
      </c>
      <c r="G388" s="50">
        <f>F388/Sheet2!B30</f>
        <v>0.33875598086124403</v>
      </c>
    </row>
    <row r="389" spans="1:7" ht="15.75">
      <c r="A389" s="40" t="str">
        <f t="shared" si="7"/>
        <v>60.79</v>
      </c>
      <c r="B389" s="40">
        <v>6</v>
      </c>
      <c r="C389" s="40">
        <v>0.79</v>
      </c>
      <c r="D389" s="40">
        <f>4*(D390-D385)/5+D385</f>
        <v>1.086</v>
      </c>
      <c r="E389" s="40">
        <f>4*(E390-E385)/5+E385</f>
        <v>1.02</v>
      </c>
      <c r="F389" s="40">
        <f>4*(F390-F385)/5+F385</f>
        <v>0.0021019999999999997</v>
      </c>
      <c r="G389" s="50">
        <f>F389/Sheet2!B31</f>
        <v>0.3417886178861788</v>
      </c>
    </row>
    <row r="390" spans="1:7" ht="15.75">
      <c r="A390" s="42" t="str">
        <f t="shared" si="7"/>
        <v>60.8</v>
      </c>
      <c r="B390" s="42">
        <v>6</v>
      </c>
      <c r="C390" s="42">
        <v>0.8</v>
      </c>
      <c r="D390" s="42">
        <v>1.09</v>
      </c>
      <c r="E390" s="42">
        <v>1.02</v>
      </c>
      <c r="F390" s="42">
        <v>0.00208</v>
      </c>
      <c r="G390" s="51">
        <f>F390/Sheet2!B32</f>
        <v>0.3449419568822554</v>
      </c>
    </row>
    <row r="391" spans="1:7" ht="15.75">
      <c r="A391" s="40" t="str">
        <f t="shared" si="7"/>
        <v>60.81</v>
      </c>
      <c r="B391" s="40">
        <v>6</v>
      </c>
      <c r="C391" s="40">
        <v>0.81</v>
      </c>
      <c r="D391" s="40">
        <f>1*(D395-D390)/5+D390</f>
        <v>1.094</v>
      </c>
      <c r="E391" s="40">
        <f>1*(E395-E390)/5+E390</f>
        <v>1.022</v>
      </c>
      <c r="F391" s="40">
        <f>1*(F395-F390)/5+F390</f>
        <v>0.0020559999999999997</v>
      </c>
      <c r="G391" s="50">
        <f>F391/Sheet2!B33</f>
        <v>0.3474146671172693</v>
      </c>
    </row>
    <row r="392" spans="1:7" ht="15.75">
      <c r="A392" s="40" t="str">
        <f t="shared" si="7"/>
        <v>60.82</v>
      </c>
      <c r="B392" s="40">
        <v>6</v>
      </c>
      <c r="C392" s="40">
        <v>0.82</v>
      </c>
      <c r="D392" s="40">
        <f>2*(D395-D390)/5+D390</f>
        <v>1.098</v>
      </c>
      <c r="E392" s="40">
        <f>2*(E395-E390)/5+E390</f>
        <v>1.024</v>
      </c>
      <c r="F392" s="40">
        <f>2*(F395-F390)/5+F390</f>
        <v>0.002032</v>
      </c>
      <c r="G392" s="50">
        <f>F392/Sheet2!B34</f>
        <v>0.34998277643816744</v>
      </c>
    </row>
    <row r="393" spans="1:7" ht="15.75">
      <c r="A393" s="40" t="str">
        <f aca="true" t="shared" si="8" ref="A393:A456">B393&amp;C393</f>
        <v>60.83</v>
      </c>
      <c r="B393" s="40">
        <v>6</v>
      </c>
      <c r="C393" s="40">
        <v>0.83</v>
      </c>
      <c r="D393" s="40">
        <f>3*(D395-D390)/5+D390</f>
        <v>1.102</v>
      </c>
      <c r="E393" s="40">
        <f>3*(E395-E390)/5+E390</f>
        <v>1.026</v>
      </c>
      <c r="F393" s="40">
        <f>3*(F395-F390)/5+F390</f>
        <v>0.002008</v>
      </c>
      <c r="G393" s="50">
        <f>F393/Sheet2!B35</f>
        <v>0.3526519142957499</v>
      </c>
    </row>
    <row r="394" spans="1:7" ht="15.75">
      <c r="A394" s="40" t="str">
        <f t="shared" si="8"/>
        <v>60.84</v>
      </c>
      <c r="B394" s="40">
        <v>6</v>
      </c>
      <c r="C394" s="40">
        <v>0.84</v>
      </c>
      <c r="D394" s="40">
        <f>4*(D395-D390)/5+D390</f>
        <v>1.106</v>
      </c>
      <c r="E394" s="40">
        <f>4*(E395-E390)/5+E390</f>
        <v>1.028</v>
      </c>
      <c r="F394" s="40">
        <f>4*(F395-F390)/5+F390</f>
        <v>0.001984</v>
      </c>
      <c r="G394" s="50">
        <f>F394/Sheet2!B36</f>
        <v>0.3554281619491222</v>
      </c>
    </row>
    <row r="395" spans="1:7" ht="15.75">
      <c r="A395" s="42" t="str">
        <f t="shared" si="8"/>
        <v>60.85</v>
      </c>
      <c r="B395" s="42">
        <v>6</v>
      </c>
      <c r="C395" s="42">
        <v>0.85</v>
      </c>
      <c r="D395" s="42">
        <v>1.11</v>
      </c>
      <c r="E395" s="42">
        <v>1.03</v>
      </c>
      <c r="F395" s="42">
        <v>0.00196</v>
      </c>
      <c r="G395" s="51">
        <f>F395/Sheet2!B37</f>
        <v>0.35831809872029247</v>
      </c>
    </row>
    <row r="396" spans="1:7" ht="15.75">
      <c r="A396" s="40" t="str">
        <f t="shared" si="8"/>
        <v>60.86</v>
      </c>
      <c r="B396" s="40">
        <v>6</v>
      </c>
      <c r="C396" s="40">
        <v>0.86</v>
      </c>
      <c r="D396" s="40">
        <f>1*(D400-D395)/5+D395</f>
        <v>1.114</v>
      </c>
      <c r="E396" s="40">
        <f>1*(E400-E395)/5+E395</f>
        <v>1.032</v>
      </c>
      <c r="F396" s="40">
        <f>1*(F400-F395)/5+F395</f>
        <v>0.001936</v>
      </c>
      <c r="G396" s="50">
        <f>F396/Sheet2!B38</f>
        <v>0.360655737704918</v>
      </c>
    </row>
    <row r="397" spans="1:7" ht="15.75">
      <c r="A397" s="40" t="str">
        <f t="shared" si="8"/>
        <v>60.87</v>
      </c>
      <c r="B397" s="40">
        <v>6</v>
      </c>
      <c r="C397" s="40">
        <v>0.87</v>
      </c>
      <c r="D397" s="40">
        <f>2*(D400-D395)/5+D395</f>
        <v>1.118</v>
      </c>
      <c r="E397" s="40">
        <f>2*(E400-E395)/5+E395</f>
        <v>1.034</v>
      </c>
      <c r="F397" s="40">
        <f>2*(F400-F395)/5+F395</f>
        <v>0.001912</v>
      </c>
      <c r="G397" s="50">
        <f>F397/Sheet2!B39</f>
        <v>0.3630839346752754</v>
      </c>
    </row>
    <row r="398" spans="1:7" ht="15.75">
      <c r="A398" s="40" t="str">
        <f t="shared" si="8"/>
        <v>60.88</v>
      </c>
      <c r="B398" s="40">
        <v>6</v>
      </c>
      <c r="C398" s="40">
        <v>0.88</v>
      </c>
      <c r="D398" s="40">
        <f>3*(D400-D395)/5+D395</f>
        <v>1.1219999999999999</v>
      </c>
      <c r="E398" s="40">
        <f>3*(E400-E395)/5+E395</f>
        <v>1.036</v>
      </c>
      <c r="F398" s="40">
        <f>3*(F400-F395)/5+F395</f>
        <v>0.001888</v>
      </c>
      <c r="G398" s="50">
        <f>F398/Sheet2!B40</f>
        <v>0.36560805577072036</v>
      </c>
    </row>
    <row r="399" spans="1:7" ht="15.75">
      <c r="A399" s="40" t="str">
        <f t="shared" si="8"/>
        <v>60.89</v>
      </c>
      <c r="B399" s="40">
        <v>6</v>
      </c>
      <c r="C399" s="40">
        <v>0.89</v>
      </c>
      <c r="D399" s="40">
        <f>4*(D400-D395)/5+D395</f>
        <v>1.126</v>
      </c>
      <c r="E399" s="40">
        <f>4*(E400-E395)/5+E395</f>
        <v>1.038</v>
      </c>
      <c r="F399" s="40">
        <f>4*(F400-F395)/5+F395</f>
        <v>0.001864</v>
      </c>
      <c r="G399" s="50">
        <f>F399/Sheet2!B41</f>
        <v>0.36823389964440933</v>
      </c>
    </row>
    <row r="400" spans="1:7" ht="15.75">
      <c r="A400" s="42" t="str">
        <f t="shared" si="8"/>
        <v>60.9</v>
      </c>
      <c r="B400" s="42">
        <v>6</v>
      </c>
      <c r="C400" s="42">
        <v>0.9</v>
      </c>
      <c r="D400" s="42">
        <v>1.13</v>
      </c>
      <c r="E400" s="42">
        <v>1.04</v>
      </c>
      <c r="F400" s="42">
        <v>0.00184</v>
      </c>
      <c r="G400" s="51">
        <f>F400/Sheet2!B42</f>
        <v>0.3709677419354839</v>
      </c>
    </row>
    <row r="401" spans="1:7" ht="15.75">
      <c r="A401" s="40" t="str">
        <f t="shared" si="8"/>
        <v>60.91</v>
      </c>
      <c r="B401" s="40">
        <v>6</v>
      </c>
      <c r="C401" s="40">
        <v>0.91</v>
      </c>
      <c r="D401" s="40">
        <f>1*(D405-D400)/5+D400</f>
        <v>1.134</v>
      </c>
      <c r="E401" s="40">
        <f>1*(E405-E400)/5+E400</f>
        <v>1.044</v>
      </c>
      <c r="F401" s="40">
        <f>1*(F405-F400)/5+F400</f>
        <v>0.0018160000000000001</v>
      </c>
      <c r="G401" s="50">
        <f>F401/Sheet2!B43</f>
        <v>0.3732018084669133</v>
      </c>
    </row>
    <row r="402" spans="1:7" ht="15.75">
      <c r="A402" s="40" t="str">
        <f t="shared" si="8"/>
        <v>60.92</v>
      </c>
      <c r="B402" s="40">
        <v>6</v>
      </c>
      <c r="C402" s="40">
        <v>0.92</v>
      </c>
      <c r="D402" s="40">
        <f>2*(D405-D400)/5+D400</f>
        <v>1.138</v>
      </c>
      <c r="E402" s="40">
        <f>2*(E405-E400)/5+E400</f>
        <v>1.048</v>
      </c>
      <c r="F402" s="40">
        <f>2*(F405-F400)/5+F400</f>
        <v>0.001792</v>
      </c>
      <c r="G402" s="50">
        <f>F402/Sheet2!B44</f>
        <v>0.3755238893545683</v>
      </c>
    </row>
    <row r="403" spans="1:7" ht="15.75">
      <c r="A403" s="40" t="str">
        <f t="shared" si="8"/>
        <v>60.93</v>
      </c>
      <c r="B403" s="40">
        <v>6</v>
      </c>
      <c r="C403" s="40">
        <v>0.93</v>
      </c>
      <c r="D403" s="40">
        <f>3*(D405-D400)/5+D400</f>
        <v>1.142</v>
      </c>
      <c r="E403" s="40">
        <f>3*(E405-E400)/5+E400</f>
        <v>1.052</v>
      </c>
      <c r="F403" s="40">
        <f>3*(F405-F400)/5+F400</f>
        <v>0.001768</v>
      </c>
      <c r="G403" s="50">
        <f>F403/Sheet2!B45</f>
        <v>0.3779392902949979</v>
      </c>
    </row>
    <row r="404" spans="1:7" ht="15.75">
      <c r="A404" s="40" t="str">
        <f t="shared" si="8"/>
        <v>60.94</v>
      </c>
      <c r="B404" s="40">
        <v>6</v>
      </c>
      <c r="C404" s="40">
        <v>0.94</v>
      </c>
      <c r="D404" s="40">
        <f>4*(D405-D400)/5+D400</f>
        <v>1.146</v>
      </c>
      <c r="E404" s="40">
        <f>4*(E405-E400)/5+E400</f>
        <v>1.056</v>
      </c>
      <c r="F404" s="40">
        <f>4*(F405-F400)/5+F400</f>
        <v>0.0017439999999999999</v>
      </c>
      <c r="G404" s="50">
        <f>F404/Sheet2!B46</f>
        <v>0.3804537521815008</v>
      </c>
    </row>
    <row r="405" spans="1:7" ht="15.75">
      <c r="A405" s="42" t="str">
        <f t="shared" si="8"/>
        <v>60.95</v>
      </c>
      <c r="B405" s="42">
        <v>6</v>
      </c>
      <c r="C405" s="42">
        <v>0.95</v>
      </c>
      <c r="D405" s="42">
        <v>1.15</v>
      </c>
      <c r="E405" s="42">
        <v>1.06</v>
      </c>
      <c r="F405" s="42">
        <v>0.00172</v>
      </c>
      <c r="G405" s="51">
        <f>F405/Sheet2!B47</f>
        <v>0.38307349665924273</v>
      </c>
    </row>
    <row r="406" spans="1:7" ht="15.75">
      <c r="A406" s="40" t="str">
        <f t="shared" si="8"/>
        <v>60.96</v>
      </c>
      <c r="B406" s="40">
        <v>6</v>
      </c>
      <c r="C406" s="40">
        <v>0.96</v>
      </c>
      <c r="D406" s="40">
        <f>1*(D410-D405)/5+D405</f>
        <v>1.154</v>
      </c>
      <c r="E406" s="40">
        <f>1*(E410-E405)/5+E405</f>
        <v>1.062</v>
      </c>
      <c r="F406" s="40">
        <f>1*(F410-F405)/5+F405</f>
        <v>0.001696</v>
      </c>
      <c r="G406" s="50">
        <f>F406/Sheet2!B48</f>
        <v>0.3851044504995459</v>
      </c>
    </row>
    <row r="407" spans="1:7" ht="15.75">
      <c r="A407" s="40" t="str">
        <f t="shared" si="8"/>
        <v>60.97</v>
      </c>
      <c r="B407" s="40">
        <v>6</v>
      </c>
      <c r="C407" s="40">
        <v>0.97</v>
      </c>
      <c r="D407" s="40">
        <f>2*(D410-D405)/5+D405</f>
        <v>1.158</v>
      </c>
      <c r="E407" s="40">
        <f>2*(E410-E405)/5+E405</f>
        <v>1.064</v>
      </c>
      <c r="F407" s="40">
        <f>2*(F410-F405)/5+F405</f>
        <v>0.001672</v>
      </c>
      <c r="G407" s="50">
        <f>F407/Sheet2!B49</f>
        <v>0.38721630384437244</v>
      </c>
    </row>
    <row r="408" spans="1:7" ht="15.75">
      <c r="A408" s="40" t="str">
        <f t="shared" si="8"/>
        <v>60.98</v>
      </c>
      <c r="B408" s="40">
        <v>6</v>
      </c>
      <c r="C408" s="40">
        <v>0.98</v>
      </c>
      <c r="D408" s="40">
        <f>3*(D410-D405)/5+D405</f>
        <v>1.162</v>
      </c>
      <c r="E408" s="40">
        <f>3*(E410-E405)/5+E405</f>
        <v>1.066</v>
      </c>
      <c r="F408" s="40">
        <f>3*(F410-F405)/5+F405</f>
        <v>0.001648</v>
      </c>
      <c r="G408" s="50">
        <f>F408/Sheet2!B50</f>
        <v>0.38941398865784493</v>
      </c>
    </row>
    <row r="409" spans="1:7" ht="15.75">
      <c r="A409" s="40" t="str">
        <f t="shared" si="8"/>
        <v>60.99</v>
      </c>
      <c r="B409" s="40">
        <v>6</v>
      </c>
      <c r="C409" s="40">
        <v>0.99</v>
      </c>
      <c r="D409" s="40">
        <f>4*(D410-D405)/5+D405</f>
        <v>1.166</v>
      </c>
      <c r="E409" s="40">
        <f>4*(E410-E405)/5+E405</f>
        <v>1.068</v>
      </c>
      <c r="F409" s="40">
        <f>4*(F410-F405)/5+F405</f>
        <v>0.001624</v>
      </c>
      <c r="G409" s="50">
        <f>F409/Sheet2!B51</f>
        <v>0.391702846116739</v>
      </c>
    </row>
    <row r="410" spans="1:7" ht="15.75">
      <c r="A410" s="42" t="str">
        <f t="shared" si="8"/>
        <v>61</v>
      </c>
      <c r="B410" s="42">
        <v>6</v>
      </c>
      <c r="C410" s="42">
        <v>1</v>
      </c>
      <c r="D410" s="42">
        <v>1.17</v>
      </c>
      <c r="E410" s="42">
        <v>1.07</v>
      </c>
      <c r="F410" s="42">
        <v>0.0016</v>
      </c>
      <c r="G410" s="51">
        <f>F410/Sheet2!B52</f>
        <v>0.39408866995073893</v>
      </c>
    </row>
    <row r="411" spans="1:7" ht="15.75">
      <c r="A411" s="42" t="str">
        <f t="shared" si="8"/>
        <v>6A0.5</v>
      </c>
      <c r="B411" s="42" t="s">
        <v>28</v>
      </c>
      <c r="C411" s="42">
        <v>0.5</v>
      </c>
      <c r="D411" s="42">
        <v>1.38</v>
      </c>
      <c r="E411" s="42">
        <v>1.38</v>
      </c>
      <c r="F411" s="42">
        <v>0.00463</v>
      </c>
      <c r="G411" s="51">
        <f>F411/Sheet2!B2</f>
        <v>0.4570582428430404</v>
      </c>
    </row>
    <row r="412" spans="1:7" ht="15.75">
      <c r="A412" s="40" t="str">
        <f t="shared" si="8"/>
        <v>6A0.51</v>
      </c>
      <c r="B412" s="40" t="s">
        <v>45</v>
      </c>
      <c r="C412" s="40">
        <v>0.51</v>
      </c>
      <c r="D412" s="40">
        <f>1*(D416-D411)/5+D411</f>
        <v>1.3739999999999999</v>
      </c>
      <c r="E412" s="40">
        <f>1*(E416-E411)/5+E411</f>
        <v>1.378</v>
      </c>
      <c r="F412" s="40">
        <f>1*(F416-F411)/5+F411</f>
        <v>0.004578</v>
      </c>
      <c r="G412" s="50">
        <f>F412/Sheet2!B3</f>
        <v>0.4585336538461538</v>
      </c>
    </row>
    <row r="413" spans="1:7" ht="15.75">
      <c r="A413" s="40" t="str">
        <f t="shared" si="8"/>
        <v>6A0.52</v>
      </c>
      <c r="B413" s="40" t="s">
        <v>45</v>
      </c>
      <c r="C413" s="40">
        <v>0.52</v>
      </c>
      <c r="D413" s="40">
        <f>2*(D416-D411)/5+D411</f>
        <v>1.3679999999999999</v>
      </c>
      <c r="E413" s="40">
        <f>2*(E416-E411)/5+E411</f>
        <v>1.376</v>
      </c>
      <c r="F413" s="40">
        <f>2*(F416-F411)/5+F411</f>
        <v>0.004526</v>
      </c>
      <c r="G413" s="50">
        <f>F413/Sheet2!B4</f>
        <v>0.4600528562715999</v>
      </c>
    </row>
    <row r="414" spans="1:7" ht="15.75">
      <c r="A414" s="40" t="str">
        <f t="shared" si="8"/>
        <v>6A0.53</v>
      </c>
      <c r="B414" s="40" t="s">
        <v>45</v>
      </c>
      <c r="C414" s="40">
        <v>0.53</v>
      </c>
      <c r="D414" s="40">
        <f>3*(D416-D411)/5+D411</f>
        <v>1.362</v>
      </c>
      <c r="E414" s="40">
        <f>3*(E416-E411)/5+E411</f>
        <v>1.374</v>
      </c>
      <c r="F414" s="40">
        <f>3*(F416-F411)/5+F411</f>
        <v>0.004474</v>
      </c>
      <c r="G414" s="50">
        <f>F414/Sheet2!B5</f>
        <v>0.4616178291374329</v>
      </c>
    </row>
    <row r="415" spans="1:7" ht="15.75">
      <c r="A415" s="40" t="str">
        <f t="shared" si="8"/>
        <v>6A0.54</v>
      </c>
      <c r="B415" s="40" t="s">
        <v>45</v>
      </c>
      <c r="C415" s="40">
        <v>0.54</v>
      </c>
      <c r="D415" s="40">
        <f>4*(D416-D411)/5+D411</f>
        <v>1.356</v>
      </c>
      <c r="E415" s="40">
        <f>4*(E416-E411)/5+E411</f>
        <v>1.372</v>
      </c>
      <c r="F415" s="40">
        <f>4*(F416-F411)/5+F411</f>
        <v>0.004422</v>
      </c>
      <c r="G415" s="50">
        <f>F415/Sheet2!B6</f>
        <v>0.46323067253299804</v>
      </c>
    </row>
    <row r="416" spans="1:7" ht="15.75">
      <c r="A416" s="42" t="str">
        <f t="shared" si="8"/>
        <v>6A0.55</v>
      </c>
      <c r="B416" s="42" t="s">
        <v>28</v>
      </c>
      <c r="C416" s="42">
        <v>0.55</v>
      </c>
      <c r="D416" s="42">
        <v>1.35</v>
      </c>
      <c r="E416" s="42">
        <v>1.37</v>
      </c>
      <c r="F416" s="42">
        <v>0.00437</v>
      </c>
      <c r="G416" s="51">
        <f>F416/Sheet2!B7</f>
        <v>0.4648936170212766</v>
      </c>
    </row>
    <row r="417" spans="1:7" ht="15.75">
      <c r="A417" s="40" t="str">
        <f t="shared" si="8"/>
        <v>6A0.56</v>
      </c>
      <c r="B417" s="40" t="s">
        <v>45</v>
      </c>
      <c r="C417" s="40">
        <v>0.56</v>
      </c>
      <c r="D417" s="40">
        <f>1*(D421-D416)/5+D416</f>
        <v>1.342</v>
      </c>
      <c r="E417" s="40">
        <f>1*(E421-E416)/5+E416</f>
        <v>1.368</v>
      </c>
      <c r="F417" s="40">
        <f>1*(F421-F416)/5+F416</f>
        <v>0.004301999999999999</v>
      </c>
      <c r="G417" s="50">
        <f>F417/Sheet2!B8</f>
        <v>0.4648800518694618</v>
      </c>
    </row>
    <row r="418" spans="1:7" ht="15.75">
      <c r="A418" s="40" t="str">
        <f t="shared" si="8"/>
        <v>6A0.57</v>
      </c>
      <c r="B418" s="40" t="s">
        <v>45</v>
      </c>
      <c r="C418" s="40">
        <v>0.57</v>
      </c>
      <c r="D418" s="40">
        <f>2*(D421-D416)/5+D416</f>
        <v>1.334</v>
      </c>
      <c r="E418" s="40">
        <f>2*(E421-E416)/5+E416</f>
        <v>1.366</v>
      </c>
      <c r="F418" s="40">
        <f>2*(F421-F416)/5+F416</f>
        <v>0.004234</v>
      </c>
      <c r="G418" s="50">
        <f>F418/Sheet2!B9</f>
        <v>0.46486605182257357</v>
      </c>
    </row>
    <row r="419" spans="1:7" ht="15.75">
      <c r="A419" s="40" t="str">
        <f t="shared" si="8"/>
        <v>6A0.58</v>
      </c>
      <c r="B419" s="40" t="s">
        <v>45</v>
      </c>
      <c r="C419" s="40">
        <v>0.58</v>
      </c>
      <c r="D419" s="40">
        <f>3*(D421-D416)/5+D416</f>
        <v>1.326</v>
      </c>
      <c r="E419" s="40">
        <f>3*(E421-E416)/5+E416</f>
        <v>1.364</v>
      </c>
      <c r="F419" s="40">
        <f>3*(F421-F416)/5+F416</f>
        <v>0.0041659999999999996</v>
      </c>
      <c r="G419" s="50">
        <f>F419/Sheet2!B10</f>
        <v>0.4648515956259762</v>
      </c>
    </row>
    <row r="420" spans="1:7" ht="15.75">
      <c r="A420" s="40" t="str">
        <f t="shared" si="8"/>
        <v>6A0.59</v>
      </c>
      <c r="B420" s="40" t="s">
        <v>45</v>
      </c>
      <c r="C420" s="40">
        <v>0.59</v>
      </c>
      <c r="D420" s="40">
        <f>4*(D421-D416)/5+D416</f>
        <v>1.318</v>
      </c>
      <c r="E420" s="40">
        <f>4*(E421-E416)/5+E416</f>
        <v>1.362</v>
      </c>
      <c r="F420" s="40">
        <f>4*(F421-F416)/5+F416</f>
        <v>0.004098</v>
      </c>
      <c r="G420" s="50">
        <f>F420/Sheet2!B11</f>
        <v>0.46483666061705986</v>
      </c>
    </row>
    <row r="421" spans="1:7" ht="15.75">
      <c r="A421" s="42" t="str">
        <f t="shared" si="8"/>
        <v>6A0.6</v>
      </c>
      <c r="B421" s="42" t="s">
        <v>28</v>
      </c>
      <c r="C421" s="42">
        <v>0.6</v>
      </c>
      <c r="D421" s="42">
        <v>1.31</v>
      </c>
      <c r="E421" s="42">
        <v>1.36</v>
      </c>
      <c r="F421" s="42">
        <v>0.00403</v>
      </c>
      <c r="G421" s="51">
        <f>F421/Sheet2!B12</f>
        <v>0.4648212226066897</v>
      </c>
    </row>
    <row r="422" spans="1:7" ht="15.75">
      <c r="A422" s="40" t="str">
        <f t="shared" si="8"/>
        <v>6A0.61</v>
      </c>
      <c r="B422" s="40" t="s">
        <v>45</v>
      </c>
      <c r="C422" s="40">
        <v>0.61</v>
      </c>
      <c r="D422" s="40">
        <f>1*(D426-D421)/5+D421</f>
        <v>1.302</v>
      </c>
      <c r="E422" s="40">
        <f>1*(E426-E421)/5+E421</f>
        <v>1.356</v>
      </c>
      <c r="F422" s="40">
        <f>1*(F426-F421)/5+F421</f>
        <v>0.003954</v>
      </c>
      <c r="G422" s="50">
        <f>F422/Sheet2!B13</f>
        <v>0.4636491557223264</v>
      </c>
    </row>
    <row r="423" spans="1:7" ht="15.75">
      <c r="A423" s="40" t="str">
        <f t="shared" si="8"/>
        <v>6A0.62</v>
      </c>
      <c r="B423" s="40" t="s">
        <v>45</v>
      </c>
      <c r="C423" s="40">
        <v>0.62</v>
      </c>
      <c r="D423" s="40">
        <f>2*(D426-D421)/5+D421</f>
        <v>1.294</v>
      </c>
      <c r="E423" s="40">
        <f>2*(E426-E421)/5+E421</f>
        <v>1.352</v>
      </c>
      <c r="F423" s="40">
        <f>2*(F426-F421)/5+F421</f>
        <v>0.003878</v>
      </c>
      <c r="G423" s="50">
        <f>F423/Sheet2!B14</f>
        <v>0.4624373956594323</v>
      </c>
    </row>
    <row r="424" spans="1:7" ht="15.75">
      <c r="A424" s="40" t="str">
        <f t="shared" si="8"/>
        <v>6A0.63</v>
      </c>
      <c r="B424" s="40" t="s">
        <v>45</v>
      </c>
      <c r="C424" s="40">
        <v>0.63</v>
      </c>
      <c r="D424" s="40">
        <f>3*(D426-D421)/5+D421</f>
        <v>1.286</v>
      </c>
      <c r="E424" s="40">
        <f>3*(E426-E421)/5+E421</f>
        <v>1.348</v>
      </c>
      <c r="F424" s="40">
        <f>3*(F426-F421)/5+F421</f>
        <v>0.003802</v>
      </c>
      <c r="G424" s="50">
        <f>F424/Sheet2!B15</f>
        <v>0.4611838913148957</v>
      </c>
    </row>
    <row r="425" spans="1:7" ht="15.75">
      <c r="A425" s="40" t="str">
        <f t="shared" si="8"/>
        <v>6A0.64</v>
      </c>
      <c r="B425" s="40" t="s">
        <v>45</v>
      </c>
      <c r="C425" s="40">
        <v>0.64</v>
      </c>
      <c r="D425" s="40">
        <f>4*(D426-D421)/5+D421</f>
        <v>1.278</v>
      </c>
      <c r="E425" s="40">
        <f>4*(E426-E421)/5+E421</f>
        <v>1.344</v>
      </c>
      <c r="F425" s="40">
        <f>4*(F426-F421)/5+F421</f>
        <v>0.003726</v>
      </c>
      <c r="G425" s="50">
        <f>F425/Sheet2!B16</f>
        <v>0.459886447790669</v>
      </c>
    </row>
    <row r="426" spans="1:7" ht="15.75">
      <c r="A426" s="42" t="str">
        <f t="shared" si="8"/>
        <v>6A0.65</v>
      </c>
      <c r="B426" s="42" t="s">
        <v>28</v>
      </c>
      <c r="C426" s="42">
        <v>0.65</v>
      </c>
      <c r="D426" s="42">
        <v>1.27</v>
      </c>
      <c r="E426" s="42">
        <v>1.34</v>
      </c>
      <c r="F426" s="42">
        <v>0.00365</v>
      </c>
      <c r="G426" s="51">
        <f>F426/Sheet2!B17</f>
        <v>0.4585427135678392</v>
      </c>
    </row>
    <row r="427" spans="1:7" ht="15.75">
      <c r="A427" s="40" t="str">
        <f t="shared" si="8"/>
        <v>6A0.66</v>
      </c>
      <c r="B427" s="40" t="s">
        <v>45</v>
      </c>
      <c r="C427" s="40">
        <v>0.66</v>
      </c>
      <c r="D427" s="40">
        <f>1*(D431-D426)/5+D426</f>
        <v>1.262</v>
      </c>
      <c r="E427" s="40">
        <f>1*(E431-E426)/5+E426</f>
        <v>1.336</v>
      </c>
      <c r="F427" s="40">
        <f>1*(F431-F426)/5+F426</f>
        <v>0.003574</v>
      </c>
      <c r="G427" s="50">
        <f>F427/Sheet2!B18</f>
        <v>0.456916389670161</v>
      </c>
    </row>
    <row r="428" spans="1:7" ht="15.75">
      <c r="A428" s="40" t="str">
        <f t="shared" si="8"/>
        <v>6A0.67</v>
      </c>
      <c r="B428" s="40" t="s">
        <v>45</v>
      </c>
      <c r="C428" s="40">
        <v>0.67</v>
      </c>
      <c r="D428" s="40">
        <f>2*(D431-D426)/5+D426</f>
        <v>1.254</v>
      </c>
      <c r="E428" s="40">
        <f>2*(E431-E426)/5+E426</f>
        <v>1.332</v>
      </c>
      <c r="F428" s="40">
        <f>2*(F431-F426)/5+F426</f>
        <v>0.003498</v>
      </c>
      <c r="G428" s="50">
        <f>F428/Sheet2!B19</f>
        <v>0.45523165018219675</v>
      </c>
    </row>
    <row r="429" spans="1:7" ht="15.75">
      <c r="A429" s="40" t="str">
        <f t="shared" si="8"/>
        <v>6A0.68</v>
      </c>
      <c r="B429" s="40" t="s">
        <v>45</v>
      </c>
      <c r="C429" s="40">
        <v>0.68</v>
      </c>
      <c r="D429" s="40">
        <f>3*(D431-D426)/5+D426</f>
        <v>1.246</v>
      </c>
      <c r="E429" s="40">
        <f>3*(E431-E426)/5+E426</f>
        <v>1.328</v>
      </c>
      <c r="F429" s="40">
        <f>3*(F431-F426)/5+F426</f>
        <v>0.003422</v>
      </c>
      <c r="G429" s="50">
        <f>F429/Sheet2!B20</f>
        <v>0.45348529021998407</v>
      </c>
    </row>
    <row r="430" spans="1:7" ht="15.75">
      <c r="A430" s="40" t="str">
        <f t="shared" si="8"/>
        <v>6A0.69</v>
      </c>
      <c r="B430" s="40" t="s">
        <v>45</v>
      </c>
      <c r="C430" s="40">
        <v>0.69</v>
      </c>
      <c r="D430" s="40">
        <f>4*(D431-D426)/5+D426</f>
        <v>1.238</v>
      </c>
      <c r="E430" s="40">
        <f>4*(E431-E426)/5+E426</f>
        <v>1.324</v>
      </c>
      <c r="F430" s="40">
        <f>4*(F431-F426)/5+F426</f>
        <v>0.003346</v>
      </c>
      <c r="G430" s="50">
        <f>F430/Sheet2!B21</f>
        <v>0.4516738660907127</v>
      </c>
    </row>
    <row r="431" spans="1:7" ht="15.75">
      <c r="A431" s="42" t="str">
        <f t="shared" si="8"/>
        <v>6A0.7</v>
      </c>
      <c r="B431" s="42" t="s">
        <v>28</v>
      </c>
      <c r="C431" s="42">
        <v>0.7</v>
      </c>
      <c r="D431" s="42">
        <v>1.23</v>
      </c>
      <c r="E431" s="42">
        <v>1.32</v>
      </c>
      <c r="F431" s="42">
        <v>0.00327</v>
      </c>
      <c r="G431" s="51">
        <f>F431/Sheet2!B22</f>
        <v>0.4497936726272352</v>
      </c>
    </row>
    <row r="432" spans="1:7" ht="15.75">
      <c r="A432" s="40" t="str">
        <f t="shared" si="8"/>
        <v>6A0.71</v>
      </c>
      <c r="B432" s="40" t="s">
        <v>45</v>
      </c>
      <c r="C432" s="40">
        <v>0.71</v>
      </c>
      <c r="D432" s="40">
        <f>1*(D436-D431)/5+D431</f>
        <v>1.224</v>
      </c>
      <c r="E432" s="40">
        <f>1*(E436-E431)/5+E431</f>
        <v>1.314</v>
      </c>
      <c r="F432" s="40">
        <f>1*(F436-F431)/5+F431</f>
        <v>0.003204</v>
      </c>
      <c r="G432" s="50">
        <f>F432/Sheet2!B23</f>
        <v>0.4486138336600392</v>
      </c>
    </row>
    <row r="433" spans="1:7" ht="15.75">
      <c r="A433" s="40" t="str">
        <f t="shared" si="8"/>
        <v>6A0.72</v>
      </c>
      <c r="B433" s="40" t="s">
        <v>45</v>
      </c>
      <c r="C433" s="40">
        <v>0.72</v>
      </c>
      <c r="D433" s="40">
        <f>2*(D436-D431)/5+D431</f>
        <v>1.218</v>
      </c>
      <c r="E433" s="40">
        <f>2*(E436-E431)/5+E431</f>
        <v>1.308</v>
      </c>
      <c r="F433" s="40">
        <f>2*(F436-F431)/5+F431</f>
        <v>0.0031379999999999997</v>
      </c>
      <c r="G433" s="50">
        <f>F433/Sheet2!B24</f>
        <v>0.44739093242087247</v>
      </c>
    </row>
    <row r="434" spans="1:7" ht="15.75">
      <c r="A434" s="40" t="str">
        <f t="shared" si="8"/>
        <v>6A0.73</v>
      </c>
      <c r="B434" s="40" t="s">
        <v>45</v>
      </c>
      <c r="C434" s="40">
        <v>0.73</v>
      </c>
      <c r="D434" s="40">
        <f>3*(D436-D431)/5+D431</f>
        <v>1.212</v>
      </c>
      <c r="E434" s="40">
        <f>3*(E436-E431)/5+E431</f>
        <v>1.302</v>
      </c>
      <c r="F434" s="40">
        <f>3*(F436-F431)/5+F431</f>
        <v>0.003072</v>
      </c>
      <c r="G434" s="50">
        <f>F434/Sheet2!B25</f>
        <v>0.44612256752831836</v>
      </c>
    </row>
    <row r="435" spans="1:7" ht="15.75">
      <c r="A435" s="40" t="str">
        <f t="shared" si="8"/>
        <v>6A0.74</v>
      </c>
      <c r="B435" s="40" t="s">
        <v>45</v>
      </c>
      <c r="C435" s="40">
        <v>0.74</v>
      </c>
      <c r="D435" s="40">
        <f>4*(D436-D431)/5+D431</f>
        <v>1.206</v>
      </c>
      <c r="E435" s="40">
        <f>4*(E436-E431)/5+E431</f>
        <v>1.296</v>
      </c>
      <c r="F435" s="40">
        <f>4*(F436-F431)/5+F431</f>
        <v>0.003006</v>
      </c>
      <c r="G435" s="50">
        <f>F435/Sheet2!B26</f>
        <v>0.4448061556673572</v>
      </c>
    </row>
    <row r="436" spans="1:7" ht="15.75">
      <c r="A436" s="42" t="str">
        <f t="shared" si="8"/>
        <v>6A0.75</v>
      </c>
      <c r="B436" s="42" t="s">
        <v>28</v>
      </c>
      <c r="C436" s="42">
        <v>0.75</v>
      </c>
      <c r="D436" s="42">
        <v>1.2</v>
      </c>
      <c r="E436" s="42">
        <v>1.29</v>
      </c>
      <c r="F436" s="42">
        <v>0.00294</v>
      </c>
      <c r="G436" s="51">
        <f>F436/Sheet2!B27</f>
        <v>0.44343891402714936</v>
      </c>
    </row>
    <row r="437" spans="1:7" ht="15.75">
      <c r="A437" s="40" t="str">
        <f t="shared" si="8"/>
        <v>6A0.76</v>
      </c>
      <c r="B437" s="40" t="s">
        <v>45</v>
      </c>
      <c r="C437" s="40">
        <v>0.76</v>
      </c>
      <c r="D437" s="40">
        <f>1*(D441-D436)/5+D436</f>
        <v>1.194</v>
      </c>
      <c r="E437" s="40">
        <f>1*(E441-E436)/5+E436</f>
        <v>1.286</v>
      </c>
      <c r="F437" s="40">
        <f>1*(F441-F436)/5+F436</f>
        <v>0.002876</v>
      </c>
      <c r="G437" s="50">
        <f>F437/Sheet2!B28</f>
        <v>0.4417818740399386</v>
      </c>
    </row>
    <row r="438" spans="1:7" ht="15.75">
      <c r="A438" s="40" t="str">
        <f t="shared" si="8"/>
        <v>6A0.77</v>
      </c>
      <c r="B438" s="40" t="s">
        <v>45</v>
      </c>
      <c r="C438" s="40">
        <v>0.77</v>
      </c>
      <c r="D438" s="40">
        <f>2*(D441-D436)/5+D436</f>
        <v>1.188</v>
      </c>
      <c r="E438" s="40">
        <f>2*(E441-E436)/5+E436</f>
        <v>1.282</v>
      </c>
      <c r="F438" s="40">
        <f>2*(F441-F436)/5+F436</f>
        <v>0.002812</v>
      </c>
      <c r="G438" s="50">
        <f>F438/Sheet2!B29</f>
        <v>0.44006259780907664</v>
      </c>
    </row>
    <row r="439" spans="1:7" ht="15.75">
      <c r="A439" s="40" t="str">
        <f t="shared" si="8"/>
        <v>6A0.78</v>
      </c>
      <c r="B439" s="40" t="s">
        <v>45</v>
      </c>
      <c r="C439" s="40">
        <v>0.78</v>
      </c>
      <c r="D439" s="40">
        <f>3*(D441-D436)/5+D436</f>
        <v>1.182</v>
      </c>
      <c r="E439" s="40">
        <f>3*(E441-E436)/5+E436</f>
        <v>1.278</v>
      </c>
      <c r="F439" s="40">
        <f>3*(F441-F436)/5+F436</f>
        <v>0.002748</v>
      </c>
      <c r="G439" s="50">
        <f>F439/Sheet2!B30</f>
        <v>0.43827751196172254</v>
      </c>
    </row>
    <row r="440" spans="1:7" ht="15.75">
      <c r="A440" s="40" t="str">
        <f t="shared" si="8"/>
        <v>6A0.79</v>
      </c>
      <c r="B440" s="40" t="s">
        <v>45</v>
      </c>
      <c r="C440" s="40">
        <v>0.79</v>
      </c>
      <c r="D440" s="40">
        <f>4*(D441-D436)/5+D436</f>
        <v>1.176</v>
      </c>
      <c r="E440" s="40">
        <f>4*(E441-E436)/5+E436</f>
        <v>1.274</v>
      </c>
      <c r="F440" s="40">
        <f>4*(F441-F436)/5+F436</f>
        <v>0.0026839999999999998</v>
      </c>
      <c r="G440" s="50">
        <f>F440/Sheet2!B31</f>
        <v>0.43642276422764226</v>
      </c>
    </row>
    <row r="441" spans="1:7" ht="15.75">
      <c r="A441" s="42" t="str">
        <f t="shared" si="8"/>
        <v>6A0.8</v>
      </c>
      <c r="B441" s="42" t="s">
        <v>28</v>
      </c>
      <c r="C441" s="42">
        <v>0.8</v>
      </c>
      <c r="D441" s="42">
        <v>1.17</v>
      </c>
      <c r="E441" s="42">
        <v>1.27</v>
      </c>
      <c r="F441" s="42">
        <v>0.00262</v>
      </c>
      <c r="G441" s="51">
        <f>F441/Sheet2!B32</f>
        <v>0.43449419568822556</v>
      </c>
    </row>
    <row r="442" spans="1:7" ht="15.75">
      <c r="A442" s="40" t="str">
        <f t="shared" si="8"/>
        <v>6A0.81</v>
      </c>
      <c r="B442" s="40" t="s">
        <v>45</v>
      </c>
      <c r="C442" s="40">
        <v>0.81</v>
      </c>
      <c r="D442" s="40">
        <f>1*(D446-D441)/5+D441</f>
        <v>1.164</v>
      </c>
      <c r="E442" s="40">
        <f>1*(E446-E441)/5+E441</f>
        <v>1.264</v>
      </c>
      <c r="F442" s="40">
        <f>1*(F446-F441)/5+F441</f>
        <v>0.002562</v>
      </c>
      <c r="G442" s="50">
        <f>F442/Sheet2!B33</f>
        <v>0.43291652585332885</v>
      </c>
    </row>
    <row r="443" spans="1:7" ht="15.75">
      <c r="A443" s="40" t="str">
        <f t="shared" si="8"/>
        <v>6A0.82</v>
      </c>
      <c r="B443" s="40" t="s">
        <v>45</v>
      </c>
      <c r="C443" s="40">
        <v>0.82</v>
      </c>
      <c r="D443" s="40">
        <f>2*(D446-D441)/5+D441</f>
        <v>1.158</v>
      </c>
      <c r="E443" s="40">
        <f>2*(E446-E441)/5+E441</f>
        <v>1.258</v>
      </c>
      <c r="F443" s="40">
        <f>2*(F446-F441)/5+F441</f>
        <v>0.002504</v>
      </c>
      <c r="G443" s="50">
        <f>F443/Sheet2!B34</f>
        <v>0.43127798828797803</v>
      </c>
    </row>
    <row r="444" spans="1:7" ht="15.75">
      <c r="A444" s="40" t="str">
        <f t="shared" si="8"/>
        <v>6A0.83</v>
      </c>
      <c r="B444" s="40" t="s">
        <v>45</v>
      </c>
      <c r="C444" s="40">
        <v>0.83</v>
      </c>
      <c r="D444" s="40">
        <f>3*(D446-D441)/5+D441</f>
        <v>1.152</v>
      </c>
      <c r="E444" s="40">
        <f>3*(E446-E441)/5+E441</f>
        <v>1.252</v>
      </c>
      <c r="F444" s="40">
        <f>3*(F446-F441)/5+F441</f>
        <v>0.002446</v>
      </c>
      <c r="G444" s="50">
        <f>F444/Sheet2!B35</f>
        <v>0.4295749912188268</v>
      </c>
    </row>
    <row r="445" spans="1:7" ht="15.75">
      <c r="A445" s="40" t="str">
        <f t="shared" si="8"/>
        <v>6A0.84</v>
      </c>
      <c r="B445" s="40" t="s">
        <v>45</v>
      </c>
      <c r="C445" s="40">
        <v>0.84</v>
      </c>
      <c r="D445" s="40">
        <f>4*(D446-D441)/5+D441</f>
        <v>1.146</v>
      </c>
      <c r="E445" s="40">
        <f>4*(E446-E441)/5+E441</f>
        <v>1.246</v>
      </c>
      <c r="F445" s="40">
        <f>4*(F446-F441)/5+F441</f>
        <v>0.002388</v>
      </c>
      <c r="G445" s="50">
        <f>F445/Sheet2!B36</f>
        <v>0.42780365460408454</v>
      </c>
    </row>
    <row r="446" spans="1:7" ht="15.75">
      <c r="A446" s="42" t="str">
        <f t="shared" si="8"/>
        <v>6A0.85</v>
      </c>
      <c r="B446" s="42" t="s">
        <v>28</v>
      </c>
      <c r="C446" s="42">
        <v>0.85</v>
      </c>
      <c r="D446" s="42">
        <v>1.14</v>
      </c>
      <c r="E446" s="42">
        <v>1.24</v>
      </c>
      <c r="F446" s="42">
        <v>0.00233</v>
      </c>
      <c r="G446" s="51">
        <f>F446/Sheet2!B37</f>
        <v>0.4259597806215722</v>
      </c>
    </row>
    <row r="447" spans="1:7" ht="15.75">
      <c r="A447" s="40" t="str">
        <f t="shared" si="8"/>
        <v>6A0.86</v>
      </c>
      <c r="B447" s="40" t="s">
        <v>45</v>
      </c>
      <c r="C447" s="40">
        <v>0.86</v>
      </c>
      <c r="D447" s="40">
        <f>1*(D451-D446)/5+D446</f>
        <v>1.134</v>
      </c>
      <c r="E447" s="40">
        <f>1*(E451-E446)/5+E446</f>
        <v>1.236</v>
      </c>
      <c r="F447" s="40">
        <f>1*(F451-F446)/5+F446</f>
        <v>0.0022760000000000002</v>
      </c>
      <c r="G447" s="50">
        <f>F447/Sheet2!B38</f>
        <v>0.4239940387481371</v>
      </c>
    </row>
    <row r="448" spans="1:7" ht="15.75">
      <c r="A448" s="40" t="str">
        <f t="shared" si="8"/>
        <v>6A0.87</v>
      </c>
      <c r="B448" s="40" t="s">
        <v>45</v>
      </c>
      <c r="C448" s="40">
        <v>0.87</v>
      </c>
      <c r="D448" s="40">
        <f>2*(D451-D446)/5+D446</f>
        <v>1.128</v>
      </c>
      <c r="E448" s="40">
        <f>2*(E451-E446)/5+E446</f>
        <v>1.232</v>
      </c>
      <c r="F448" s="40">
        <f>2*(F451-F446)/5+F446</f>
        <v>0.002222</v>
      </c>
      <c r="G448" s="50">
        <f>F448/Sheet2!B39</f>
        <v>0.42195214584124574</v>
      </c>
    </row>
    <row r="449" spans="1:7" ht="15.75">
      <c r="A449" s="40" t="str">
        <f t="shared" si="8"/>
        <v>6A0.88</v>
      </c>
      <c r="B449" s="40" t="s">
        <v>45</v>
      </c>
      <c r="C449" s="40">
        <v>0.88</v>
      </c>
      <c r="D449" s="40">
        <f>3*(D451-D446)/5+D446</f>
        <v>1.122</v>
      </c>
      <c r="E449" s="40">
        <f>3*(E451-E446)/5+E446</f>
        <v>1.228</v>
      </c>
      <c r="F449" s="40">
        <f>3*(F451-F446)/5+F446</f>
        <v>0.0021680000000000002</v>
      </c>
      <c r="G449" s="50">
        <f>F449/Sheet2!B40</f>
        <v>0.4198295894655306</v>
      </c>
    </row>
    <row r="450" spans="1:7" ht="15.75">
      <c r="A450" s="40" t="str">
        <f t="shared" si="8"/>
        <v>6A0.89</v>
      </c>
      <c r="B450" s="40" t="s">
        <v>45</v>
      </c>
      <c r="C450" s="40">
        <v>0.89</v>
      </c>
      <c r="D450" s="40">
        <f>4*(D451-D446)/5+D446</f>
        <v>1.116</v>
      </c>
      <c r="E450" s="40">
        <f>4*(E451-E446)/5+E446</f>
        <v>1.224</v>
      </c>
      <c r="F450" s="40">
        <f>4*(F451-F446)/5+F446</f>
        <v>0.002114</v>
      </c>
      <c r="G450" s="50">
        <f>F450/Sheet2!B41</f>
        <v>0.41762149348083766</v>
      </c>
    </row>
    <row r="451" spans="1:7" ht="15.75">
      <c r="A451" s="42" t="str">
        <f t="shared" si="8"/>
        <v>6A0.9</v>
      </c>
      <c r="B451" s="42" t="s">
        <v>28</v>
      </c>
      <c r="C451" s="42">
        <v>0.9</v>
      </c>
      <c r="D451" s="42">
        <v>1.11</v>
      </c>
      <c r="E451" s="42">
        <v>1.22</v>
      </c>
      <c r="F451" s="42">
        <v>0.00206</v>
      </c>
      <c r="G451" s="51">
        <f>F451/Sheet2!B42</f>
        <v>0.4153225806451613</v>
      </c>
    </row>
    <row r="452" spans="1:7" ht="15.75">
      <c r="A452" s="40" t="str">
        <f t="shared" si="8"/>
        <v>6A0.91</v>
      </c>
      <c r="B452" s="40" t="s">
        <v>45</v>
      </c>
      <c r="C452" s="40">
        <v>0.91</v>
      </c>
      <c r="D452" s="40">
        <f>1*(D456-D451)/5+D451</f>
        <v>1.106</v>
      </c>
      <c r="E452" s="40">
        <f>1*(E456-E451)/5+E451</f>
        <v>1.214</v>
      </c>
      <c r="F452" s="40">
        <f>1*(F456-F451)/5+F451</f>
        <v>0.0020120000000000003</v>
      </c>
      <c r="G452" s="50">
        <f>F452/Sheet2!B43</f>
        <v>0.413481298808056</v>
      </c>
    </row>
    <row r="453" spans="1:7" ht="15.75">
      <c r="A453" s="40" t="str">
        <f t="shared" si="8"/>
        <v>6A0.92</v>
      </c>
      <c r="B453" s="40" t="s">
        <v>45</v>
      </c>
      <c r="C453" s="40">
        <v>0.92</v>
      </c>
      <c r="D453" s="40">
        <f>2*(D456-D451)/5+D451</f>
        <v>1.102</v>
      </c>
      <c r="E453" s="40">
        <f>2*(E456-E451)/5+E451</f>
        <v>1.208</v>
      </c>
      <c r="F453" s="40">
        <f>2*(F456-F451)/5+F451</f>
        <v>0.001964</v>
      </c>
      <c r="G453" s="50">
        <f>F453/Sheet2!B44</f>
        <v>0.4115674769488684</v>
      </c>
    </row>
    <row r="454" spans="1:7" ht="15.75">
      <c r="A454" s="40" t="str">
        <f t="shared" si="8"/>
        <v>6A0.93</v>
      </c>
      <c r="B454" s="40" t="s">
        <v>45</v>
      </c>
      <c r="C454" s="40">
        <v>0.93</v>
      </c>
      <c r="D454" s="40">
        <f>3*(D456-D451)/5+D451</f>
        <v>1.098</v>
      </c>
      <c r="E454" s="40">
        <f>3*(E456-E451)/5+E451</f>
        <v>1.202</v>
      </c>
      <c r="F454" s="40">
        <f>3*(F456-F451)/5+F451</f>
        <v>0.0019160000000000002</v>
      </c>
      <c r="G454" s="50">
        <f>F454/Sheet2!B45</f>
        <v>0.4095767421975204</v>
      </c>
    </row>
    <row r="455" spans="1:7" ht="15.75">
      <c r="A455" s="40" t="str">
        <f t="shared" si="8"/>
        <v>6A0.94</v>
      </c>
      <c r="B455" s="40" t="s">
        <v>45</v>
      </c>
      <c r="C455" s="40">
        <v>0.94</v>
      </c>
      <c r="D455" s="40">
        <f>4*(D456-D451)/5+D451</f>
        <v>1.094</v>
      </c>
      <c r="E455" s="40">
        <f>4*(E456-E451)/5+E451</f>
        <v>1.196</v>
      </c>
      <c r="F455" s="40">
        <f>4*(F456-F451)/5+F451</f>
        <v>0.001868</v>
      </c>
      <c r="G455" s="50">
        <f>F455/Sheet2!B46</f>
        <v>0.4075043630017452</v>
      </c>
    </row>
    <row r="456" spans="1:7" ht="15.75">
      <c r="A456" s="42" t="str">
        <f t="shared" si="8"/>
        <v>6A0.95</v>
      </c>
      <c r="B456" s="42" t="s">
        <v>28</v>
      </c>
      <c r="C456" s="42">
        <v>0.95</v>
      </c>
      <c r="D456" s="42">
        <v>1.09</v>
      </c>
      <c r="E456" s="42">
        <v>1.19</v>
      </c>
      <c r="F456" s="42">
        <v>0.00182</v>
      </c>
      <c r="G456" s="51">
        <f>F456/Sheet2!B47</f>
        <v>0.4053452115812918</v>
      </c>
    </row>
    <row r="457" spans="1:7" ht="15.75">
      <c r="A457" s="40" t="str">
        <f>B457&amp;C457</f>
        <v>6A0.96</v>
      </c>
      <c r="B457" s="40" t="s">
        <v>45</v>
      </c>
      <c r="C457" s="40">
        <v>0.96</v>
      </c>
      <c r="D457" s="40">
        <f>1*(D461-D456)/5+D456</f>
        <v>1.086</v>
      </c>
      <c r="E457" s="40">
        <f>1*(E461-E456)/5+E456</f>
        <v>1.186</v>
      </c>
      <c r="F457" s="40">
        <f>1*(F461-F456)/5+F456</f>
        <v>0.001776</v>
      </c>
      <c r="G457" s="50">
        <f>F457/Sheet2!B48</f>
        <v>0.4032697547683924</v>
      </c>
    </row>
    <row r="458" spans="1:7" ht="15.75">
      <c r="A458" s="40" t="str">
        <f>B458&amp;C458</f>
        <v>6A0.97</v>
      </c>
      <c r="B458" s="40" t="s">
        <v>45</v>
      </c>
      <c r="C458" s="40">
        <v>0.97</v>
      </c>
      <c r="D458" s="40">
        <f>2*(D461-D456)/5+D456</f>
        <v>1.082</v>
      </c>
      <c r="E458" s="40">
        <f>2*(E461-E456)/5+E456</f>
        <v>1.182</v>
      </c>
      <c r="F458" s="40">
        <f>2*(F461-F456)/5+F456</f>
        <v>0.001732</v>
      </c>
      <c r="G458" s="50">
        <f>F458/Sheet2!B49</f>
        <v>0.4011116257526633</v>
      </c>
    </row>
    <row r="459" spans="1:7" ht="15.75">
      <c r="A459" s="40" t="str">
        <f>B459&amp;C459</f>
        <v>6A0.98</v>
      </c>
      <c r="B459" s="40" t="s">
        <v>45</v>
      </c>
      <c r="C459" s="40">
        <v>0.98</v>
      </c>
      <c r="D459" s="40">
        <f>3*(D461-D456)/5+D456</f>
        <v>1.078</v>
      </c>
      <c r="E459" s="40">
        <f>3*(E461-E456)/5+E456</f>
        <v>1.178</v>
      </c>
      <c r="F459" s="40">
        <f>3*(F461-F456)/5+F456</f>
        <v>0.001688</v>
      </c>
      <c r="G459" s="50">
        <f>F459/Sheet2!B50</f>
        <v>0.3988657844990548</v>
      </c>
    </row>
    <row r="460" spans="1:7" ht="15.75">
      <c r="A460" s="40" t="str">
        <f>B460&amp;C460</f>
        <v>6A0.99</v>
      </c>
      <c r="B460" s="40" t="s">
        <v>45</v>
      </c>
      <c r="C460" s="40">
        <v>0.99</v>
      </c>
      <c r="D460" s="40">
        <f>4*(D461-D456)/5+D456</f>
        <v>1.074</v>
      </c>
      <c r="E460" s="40">
        <f>4*(E461-E456)/5+E456</f>
        <v>1.174</v>
      </c>
      <c r="F460" s="40">
        <f>4*(F461-F456)/5+F456</f>
        <v>0.001644</v>
      </c>
      <c r="G460" s="50">
        <f>F460/Sheet2!B51</f>
        <v>0.39652677279305354</v>
      </c>
    </row>
    <row r="461" spans="1:7" ht="15.75">
      <c r="A461" s="42" t="str">
        <f>B461&amp;C461</f>
        <v>6A1</v>
      </c>
      <c r="B461" s="42" t="s">
        <v>28</v>
      </c>
      <c r="C461" s="42">
        <v>1</v>
      </c>
      <c r="D461" s="42">
        <v>1.07</v>
      </c>
      <c r="E461" s="42">
        <v>1.17</v>
      </c>
      <c r="F461" s="42">
        <v>0.0016</v>
      </c>
      <c r="G461" s="51">
        <f>F461/Sheet2!B52</f>
        <v>0.39408866995073893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9"/>
  <sheetViews>
    <sheetView workbookViewId="0" topLeftCell="A1">
      <selection activeCell="F1" sqref="F1"/>
    </sheetView>
  </sheetViews>
  <sheetFormatPr defaultColWidth="9.00390625" defaultRowHeight="14.25"/>
  <cols>
    <col min="1" max="16384" width="9.00390625" style="6" customWidth="1"/>
  </cols>
  <sheetData>
    <row r="1" spans="1:6" ht="15.75">
      <c r="A1" s="5">
        <v>0</v>
      </c>
      <c r="B1" s="5">
        <v>0</v>
      </c>
      <c r="C1" s="5">
        <v>1</v>
      </c>
      <c r="D1" s="5">
        <v>8</v>
      </c>
      <c r="E1" s="5">
        <v>180</v>
      </c>
      <c r="F1" s="5" t="str">
        <f aca="true" t="shared" si="0" ref="F1:F22">(IF(C1=2,"",""))&amp;D1&amp;"@"&amp;E1</f>
        <v>8@180</v>
      </c>
    </row>
    <row r="2" spans="1:6" ht="15.75">
      <c r="A2" s="5" t="str">
        <f aca="true" t="shared" si="1" ref="A2:A23">10&amp;(B2/10000)</f>
        <v>100</v>
      </c>
      <c r="B2" s="5">
        <v>0</v>
      </c>
      <c r="C2" s="5">
        <v>1</v>
      </c>
      <c r="D2" s="5">
        <v>8</v>
      </c>
      <c r="E2" s="5">
        <v>180</v>
      </c>
      <c r="F2" s="5" t="str">
        <f t="shared" si="0"/>
        <v>8@180</v>
      </c>
    </row>
    <row r="3" spans="1:6" ht="15.75">
      <c r="A3" s="5" t="str">
        <f t="shared" si="1"/>
        <v>100.01</v>
      </c>
      <c r="B3" s="5">
        <v>100</v>
      </c>
      <c r="C3" s="5">
        <v>1</v>
      </c>
      <c r="D3" s="5">
        <v>8</v>
      </c>
      <c r="E3" s="5">
        <v>180</v>
      </c>
      <c r="F3" s="5" t="str">
        <f t="shared" si="0"/>
        <v>8@180</v>
      </c>
    </row>
    <row r="4" spans="1:6" ht="15.75">
      <c r="A4" s="5" t="str">
        <f t="shared" si="1"/>
        <v>100.0409</v>
      </c>
      <c r="B4" s="5">
        <v>409</v>
      </c>
      <c r="C4" s="5">
        <v>1</v>
      </c>
      <c r="D4" s="5">
        <v>8</v>
      </c>
      <c r="E4" s="5">
        <v>180</v>
      </c>
      <c r="F4" s="5" t="str">
        <f t="shared" si="0"/>
        <v>8@180</v>
      </c>
    </row>
    <row r="5" spans="1:6" ht="15.75">
      <c r="A5" s="5" t="str">
        <f t="shared" si="1"/>
        <v>100.0453</v>
      </c>
      <c r="B5" s="5">
        <v>453</v>
      </c>
      <c r="C5" s="5">
        <v>1</v>
      </c>
      <c r="D5" s="5">
        <v>8</v>
      </c>
      <c r="E5" s="5">
        <v>150</v>
      </c>
      <c r="F5" s="5" t="str">
        <f t="shared" si="0"/>
        <v>8@150</v>
      </c>
    </row>
    <row r="6" spans="1:6" ht="15.75">
      <c r="A6" s="5" t="str">
        <f t="shared" si="1"/>
        <v>100.054</v>
      </c>
      <c r="B6" s="5">
        <v>540</v>
      </c>
      <c r="C6" s="5">
        <v>1</v>
      </c>
      <c r="D6" s="5">
        <v>10</v>
      </c>
      <c r="E6" s="5">
        <v>200</v>
      </c>
      <c r="F6" s="5" t="str">
        <f t="shared" si="0"/>
        <v>10@200</v>
      </c>
    </row>
    <row r="7" spans="1:6" ht="15.75">
      <c r="A7" s="5" t="str">
        <f t="shared" si="1"/>
        <v>100.0629</v>
      </c>
      <c r="B7" s="5">
        <v>629</v>
      </c>
      <c r="C7" s="5">
        <v>1</v>
      </c>
      <c r="D7" s="5">
        <v>8</v>
      </c>
      <c r="E7" s="5">
        <v>120</v>
      </c>
      <c r="F7" s="5" t="str">
        <f t="shared" si="0"/>
        <v>8@120</v>
      </c>
    </row>
    <row r="8" spans="1:6" ht="15.75">
      <c r="A8" s="5" t="str">
        <f t="shared" si="1"/>
        <v>100.0669</v>
      </c>
      <c r="B8" s="5">
        <v>669</v>
      </c>
      <c r="C8" s="5">
        <v>1</v>
      </c>
      <c r="D8" s="5">
        <v>10</v>
      </c>
      <c r="E8" s="5">
        <v>180</v>
      </c>
      <c r="F8" s="5" t="str">
        <f t="shared" si="0"/>
        <v>10@180</v>
      </c>
    </row>
    <row r="9" spans="1:6" ht="15.75">
      <c r="A9" s="5" t="str">
        <f t="shared" si="1"/>
        <v>100.0694</v>
      </c>
      <c r="B9" s="5">
        <v>694</v>
      </c>
      <c r="C9" s="5">
        <v>1</v>
      </c>
      <c r="D9" s="5">
        <v>8</v>
      </c>
      <c r="E9" s="5">
        <v>100</v>
      </c>
      <c r="F9" s="5" t="str">
        <f t="shared" si="0"/>
        <v>8@100</v>
      </c>
    </row>
    <row r="10" spans="1:6" ht="15.75">
      <c r="A10" s="5" t="str">
        <f t="shared" si="1"/>
        <v>100.0794</v>
      </c>
      <c r="B10" s="5">
        <v>794</v>
      </c>
      <c r="C10" s="5">
        <v>1</v>
      </c>
      <c r="D10" s="5">
        <v>10</v>
      </c>
      <c r="E10" s="5">
        <v>150</v>
      </c>
      <c r="F10" s="5" t="str">
        <f t="shared" si="0"/>
        <v>10@150</v>
      </c>
    </row>
    <row r="11" spans="1:6" ht="15.75">
      <c r="A11" s="5" t="str">
        <f t="shared" si="1"/>
        <v>100.0824</v>
      </c>
      <c r="B11" s="5">
        <v>824</v>
      </c>
      <c r="C11" s="5">
        <v>1</v>
      </c>
      <c r="D11" s="5">
        <v>12</v>
      </c>
      <c r="E11" s="5">
        <v>200</v>
      </c>
      <c r="F11" s="5" t="str">
        <f t="shared" si="0"/>
        <v>12@200</v>
      </c>
    </row>
    <row r="12" spans="1:6" ht="15.75">
      <c r="A12" s="5" t="str">
        <f t="shared" si="1"/>
        <v>100.0873</v>
      </c>
      <c r="B12" s="5">
        <v>873</v>
      </c>
      <c r="C12" s="5">
        <v>1</v>
      </c>
      <c r="D12" s="5">
        <v>12</v>
      </c>
      <c r="E12" s="5">
        <v>180</v>
      </c>
      <c r="F12" s="5" t="str">
        <f t="shared" si="0"/>
        <v>12@180</v>
      </c>
    </row>
    <row r="13" spans="1:6" ht="15.75">
      <c r="A13" s="5" t="str">
        <f t="shared" si="1"/>
        <v>100.0963</v>
      </c>
      <c r="B13" s="5">
        <v>963</v>
      </c>
      <c r="C13" s="5">
        <v>1</v>
      </c>
      <c r="D13" s="5">
        <v>10</v>
      </c>
      <c r="E13" s="5">
        <v>120</v>
      </c>
      <c r="F13" s="5" t="str">
        <f t="shared" si="0"/>
        <v>10@120</v>
      </c>
    </row>
    <row r="14" spans="1:6" ht="15.75">
      <c r="A14" s="5" t="str">
        <f t="shared" si="1"/>
        <v>100.1013</v>
      </c>
      <c r="B14" s="5">
        <v>1013</v>
      </c>
      <c r="C14" s="5">
        <v>1</v>
      </c>
      <c r="D14" s="5">
        <v>12</v>
      </c>
      <c r="E14" s="5">
        <v>150</v>
      </c>
      <c r="F14" s="5" t="str">
        <f t="shared" si="0"/>
        <v>12@150</v>
      </c>
    </row>
    <row r="15" spans="1:6" ht="15.75">
      <c r="A15" s="5" t="str">
        <f t="shared" si="1"/>
        <v>100.1137</v>
      </c>
      <c r="B15" s="5">
        <v>1137</v>
      </c>
      <c r="C15" s="5">
        <v>1</v>
      </c>
      <c r="D15" s="5">
        <v>10</v>
      </c>
      <c r="E15" s="5">
        <v>100</v>
      </c>
      <c r="F15" s="5" t="str">
        <f t="shared" si="0"/>
        <v>10@100</v>
      </c>
    </row>
    <row r="16" spans="1:6" ht="15.75">
      <c r="A16" s="5" t="str">
        <f t="shared" si="1"/>
        <v>100.1195</v>
      </c>
      <c r="B16" s="5">
        <v>1195</v>
      </c>
      <c r="C16" s="5">
        <v>2</v>
      </c>
      <c r="D16" s="5">
        <v>12</v>
      </c>
      <c r="E16" s="5">
        <v>200</v>
      </c>
      <c r="F16" s="5" t="str">
        <f t="shared" si="0"/>
        <v>12@200</v>
      </c>
    </row>
    <row r="17" spans="1:6" ht="15.75">
      <c r="A17" s="5" t="str">
        <f t="shared" si="1"/>
        <v>100.1244</v>
      </c>
      <c r="B17" s="5">
        <v>1244</v>
      </c>
      <c r="C17" s="5">
        <v>2</v>
      </c>
      <c r="D17" s="5">
        <v>12</v>
      </c>
      <c r="E17" s="5">
        <v>180</v>
      </c>
      <c r="F17" s="5" t="str">
        <f t="shared" si="0"/>
        <v>12@180</v>
      </c>
    </row>
    <row r="18" spans="1:6" ht="15.75">
      <c r="A18" s="5" t="str">
        <f t="shared" si="1"/>
        <v>100.1366</v>
      </c>
      <c r="B18" s="5">
        <v>1366</v>
      </c>
      <c r="C18" s="5">
        <v>1</v>
      </c>
      <c r="D18" s="5">
        <v>12</v>
      </c>
      <c r="E18" s="5">
        <v>120</v>
      </c>
      <c r="F18" s="5" t="str">
        <f t="shared" si="0"/>
        <v>12@120</v>
      </c>
    </row>
    <row r="19" spans="1:6" ht="15.75">
      <c r="A19" s="5" t="str">
        <f t="shared" si="1"/>
        <v>100.1385</v>
      </c>
      <c r="B19" s="5">
        <v>1385</v>
      </c>
      <c r="C19" s="5">
        <v>2</v>
      </c>
      <c r="D19" s="5">
        <v>12</v>
      </c>
      <c r="E19" s="5">
        <v>150</v>
      </c>
      <c r="F19" s="5" t="str">
        <f t="shared" si="0"/>
        <v>12@150</v>
      </c>
    </row>
    <row r="20" spans="1:6" ht="15.75">
      <c r="A20" s="5" t="str">
        <f t="shared" si="1"/>
        <v>100.1598</v>
      </c>
      <c r="B20" s="5">
        <v>1598</v>
      </c>
      <c r="C20" s="5">
        <v>1</v>
      </c>
      <c r="D20" s="5">
        <v>12</v>
      </c>
      <c r="E20" s="5">
        <v>100</v>
      </c>
      <c r="F20" s="5" t="str">
        <f t="shared" si="0"/>
        <v>12@100</v>
      </c>
    </row>
    <row r="21" spans="1:6" ht="15.75">
      <c r="A21" s="5" t="str">
        <f t="shared" si="1"/>
        <v>100.162</v>
      </c>
      <c r="B21" s="5">
        <v>1620</v>
      </c>
      <c r="C21" s="5">
        <v>2</v>
      </c>
      <c r="D21" s="5">
        <v>12</v>
      </c>
      <c r="E21" s="5">
        <v>120</v>
      </c>
      <c r="F21" s="5" t="str">
        <f t="shared" si="0"/>
        <v>12@120</v>
      </c>
    </row>
    <row r="22" spans="1:6" ht="15.75">
      <c r="A22" s="5" t="str">
        <f t="shared" si="1"/>
        <v>100.1919</v>
      </c>
      <c r="B22" s="5">
        <v>1919</v>
      </c>
      <c r="C22" s="5">
        <v>2</v>
      </c>
      <c r="D22" s="5">
        <v>12</v>
      </c>
      <c r="E22" s="5">
        <v>100</v>
      </c>
      <c r="F22" s="5" t="str">
        <f t="shared" si="0"/>
        <v>12@100</v>
      </c>
    </row>
    <row r="23" spans="1:6" ht="15.75">
      <c r="A23" s="5" t="str">
        <f t="shared" si="1"/>
        <v>100.2211</v>
      </c>
      <c r="B23" s="5">
        <v>2211</v>
      </c>
      <c r="C23" s="5">
        <v>2</v>
      </c>
      <c r="D23" s="5" t="s">
        <v>29</v>
      </c>
      <c r="E23" s="5" t="s">
        <v>30</v>
      </c>
      <c r="F23" s="5" t="s">
        <v>31</v>
      </c>
    </row>
    <row r="24" spans="1:6" ht="15.75">
      <c r="A24" s="5" t="str">
        <f aca="true" t="shared" si="2" ref="A24:A50">11&amp;(B24/10000)</f>
        <v>110</v>
      </c>
      <c r="B24" s="5">
        <v>0</v>
      </c>
      <c r="C24" s="5">
        <v>1</v>
      </c>
      <c r="D24" s="5">
        <v>8</v>
      </c>
      <c r="E24" s="5">
        <v>160</v>
      </c>
      <c r="F24" s="5" t="str">
        <f aca="true" t="shared" si="3" ref="F24:F49">(IF(C24=2,"",""))&amp;D24&amp;"@"&amp;E24</f>
        <v>8@160</v>
      </c>
    </row>
    <row r="25" spans="1:6" ht="15.75">
      <c r="A25" s="5" t="str">
        <f t="shared" si="2"/>
        <v>110.01</v>
      </c>
      <c r="B25" s="5">
        <v>100</v>
      </c>
      <c r="C25" s="5">
        <v>1</v>
      </c>
      <c r="D25" s="5">
        <v>8</v>
      </c>
      <c r="E25" s="5">
        <v>160</v>
      </c>
      <c r="F25" s="5" t="str">
        <f t="shared" si="3"/>
        <v>8@160</v>
      </c>
    </row>
    <row r="26" spans="1:6" ht="15.75">
      <c r="A26" s="5" t="str">
        <f t="shared" si="2"/>
        <v>110.0462</v>
      </c>
      <c r="B26" s="5">
        <v>462</v>
      </c>
      <c r="C26" s="5">
        <v>1</v>
      </c>
      <c r="D26" s="5">
        <v>8</v>
      </c>
      <c r="E26" s="5">
        <v>160</v>
      </c>
      <c r="F26" s="5" t="str">
        <f t="shared" si="3"/>
        <v>8@160</v>
      </c>
    </row>
    <row r="27" spans="1:6" ht="15.75">
      <c r="A27" s="5" t="str">
        <f t="shared" si="2"/>
        <v>110.0512</v>
      </c>
      <c r="B27" s="5">
        <v>512</v>
      </c>
      <c r="C27" s="5">
        <v>1</v>
      </c>
      <c r="D27" s="5">
        <v>8</v>
      </c>
      <c r="E27" s="5">
        <v>150</v>
      </c>
      <c r="F27" s="5" t="str">
        <f t="shared" si="3"/>
        <v>8@150</v>
      </c>
    </row>
    <row r="28" spans="1:6" ht="15.75">
      <c r="A28" s="5" t="str">
        <f t="shared" si="2"/>
        <v>110.0611</v>
      </c>
      <c r="B28" s="5">
        <v>611</v>
      </c>
      <c r="C28" s="5">
        <v>1</v>
      </c>
      <c r="D28" s="5">
        <v>10</v>
      </c>
      <c r="E28" s="5">
        <v>200</v>
      </c>
      <c r="F28" s="5" t="str">
        <f t="shared" si="3"/>
        <v>10@200</v>
      </c>
    </row>
    <row r="29" spans="1:6" ht="15.75">
      <c r="A29" s="5" t="str">
        <f t="shared" si="2"/>
        <v>110.0712</v>
      </c>
      <c r="B29" s="5">
        <v>712</v>
      </c>
      <c r="C29" s="5">
        <v>1</v>
      </c>
      <c r="D29" s="5">
        <v>8</v>
      </c>
      <c r="E29" s="5">
        <v>120</v>
      </c>
      <c r="F29" s="5" t="str">
        <f t="shared" si="3"/>
        <v>8@120</v>
      </c>
    </row>
    <row r="30" spans="1:6" ht="15.75">
      <c r="A30" s="5" t="str">
        <f t="shared" si="2"/>
        <v>110.0757</v>
      </c>
      <c r="B30" s="5">
        <v>757</v>
      </c>
      <c r="C30" s="5">
        <v>1</v>
      </c>
      <c r="D30" s="5">
        <v>10</v>
      </c>
      <c r="E30" s="5">
        <v>180</v>
      </c>
      <c r="F30" s="5" t="str">
        <f t="shared" si="3"/>
        <v>10@180</v>
      </c>
    </row>
    <row r="31" spans="1:6" ht="15.75">
      <c r="A31" s="5" t="str">
        <f t="shared" si="2"/>
        <v>110.0786</v>
      </c>
      <c r="B31" s="5">
        <v>786</v>
      </c>
      <c r="C31" s="5">
        <v>1</v>
      </c>
      <c r="D31" s="5">
        <v>8</v>
      </c>
      <c r="E31" s="5">
        <v>100</v>
      </c>
      <c r="F31" s="5" t="str">
        <f t="shared" si="3"/>
        <v>8@100</v>
      </c>
    </row>
    <row r="32" spans="1:6" ht="15.75">
      <c r="A32" s="5" t="str">
        <f t="shared" si="2"/>
        <v>110.09</v>
      </c>
      <c r="B32" s="5">
        <v>900</v>
      </c>
      <c r="C32" s="5">
        <v>1</v>
      </c>
      <c r="D32" s="5">
        <v>10</v>
      </c>
      <c r="E32" s="5">
        <v>150</v>
      </c>
      <c r="F32" s="5" t="str">
        <f t="shared" si="3"/>
        <v>10@150</v>
      </c>
    </row>
    <row r="33" spans="1:6" ht="15.75">
      <c r="A33" s="5" t="str">
        <f t="shared" si="2"/>
        <v>110.0934</v>
      </c>
      <c r="B33" s="5">
        <v>934</v>
      </c>
      <c r="C33" s="5">
        <v>1</v>
      </c>
      <c r="D33" s="5">
        <v>12</v>
      </c>
      <c r="E33" s="5">
        <v>200</v>
      </c>
      <c r="F33" s="5" t="str">
        <f t="shared" si="3"/>
        <v>12@200</v>
      </c>
    </row>
    <row r="34" spans="1:6" ht="15.75">
      <c r="A34" s="5" t="str">
        <f t="shared" si="2"/>
        <v>110.0992</v>
      </c>
      <c r="B34" s="5">
        <v>992</v>
      </c>
      <c r="C34" s="5">
        <v>1</v>
      </c>
      <c r="D34" s="5">
        <v>12</v>
      </c>
      <c r="E34" s="5">
        <v>180</v>
      </c>
      <c r="F34" s="5" t="str">
        <f t="shared" si="3"/>
        <v>12@180</v>
      </c>
    </row>
    <row r="35" spans="1:6" ht="15.75">
      <c r="A35" s="5" t="str">
        <f t="shared" si="2"/>
        <v>110.1095</v>
      </c>
      <c r="B35" s="5">
        <v>1095</v>
      </c>
      <c r="C35" s="5">
        <v>1</v>
      </c>
      <c r="D35" s="5">
        <v>10</v>
      </c>
      <c r="E35" s="5">
        <v>120</v>
      </c>
      <c r="F35" s="5" t="str">
        <f t="shared" si="3"/>
        <v>10@120</v>
      </c>
    </row>
    <row r="36" spans="1:6" ht="15.75">
      <c r="A36" s="5" t="str">
        <f t="shared" si="2"/>
        <v>110.115</v>
      </c>
      <c r="B36" s="5">
        <v>1150</v>
      </c>
      <c r="C36" s="5">
        <v>1</v>
      </c>
      <c r="D36" s="5">
        <v>12</v>
      </c>
      <c r="E36" s="5">
        <v>150</v>
      </c>
      <c r="F36" s="5" t="str">
        <f t="shared" si="3"/>
        <v>12@150</v>
      </c>
    </row>
    <row r="37" spans="1:6" ht="15.75">
      <c r="A37" s="5" t="str">
        <f t="shared" si="2"/>
        <v>110.1295</v>
      </c>
      <c r="B37" s="5">
        <v>1295</v>
      </c>
      <c r="C37" s="5">
        <v>1</v>
      </c>
      <c r="D37" s="5">
        <v>10</v>
      </c>
      <c r="E37" s="5">
        <v>100</v>
      </c>
      <c r="F37" s="5" t="str">
        <f t="shared" si="3"/>
        <v>10@100</v>
      </c>
    </row>
    <row r="38" spans="1:6" ht="15.75">
      <c r="A38" s="5" t="str">
        <f t="shared" si="2"/>
        <v>110.136</v>
      </c>
      <c r="B38" s="5">
        <v>1360</v>
      </c>
      <c r="C38" s="5">
        <v>2</v>
      </c>
      <c r="D38" s="5">
        <v>12</v>
      </c>
      <c r="E38" s="5">
        <v>200</v>
      </c>
      <c r="F38" s="5" t="str">
        <f t="shared" si="3"/>
        <v>12@200</v>
      </c>
    </row>
    <row r="39" spans="1:6" ht="15.75">
      <c r="A39" s="5" t="str">
        <f t="shared" si="2"/>
        <v>110.1419</v>
      </c>
      <c r="B39" s="5">
        <v>1419</v>
      </c>
      <c r="C39" s="5">
        <v>2</v>
      </c>
      <c r="D39" s="5">
        <v>12</v>
      </c>
      <c r="E39" s="5">
        <v>180</v>
      </c>
      <c r="F39" s="5" t="str">
        <f t="shared" si="3"/>
        <v>12@180</v>
      </c>
    </row>
    <row r="40" spans="1:6" ht="15.75">
      <c r="A40" s="5" t="str">
        <f t="shared" si="2"/>
        <v>110.156</v>
      </c>
      <c r="B40" s="5">
        <v>1560</v>
      </c>
      <c r="C40" s="5">
        <v>1</v>
      </c>
      <c r="D40" s="5">
        <v>12</v>
      </c>
      <c r="E40" s="5">
        <v>120</v>
      </c>
      <c r="F40" s="5" t="str">
        <f t="shared" si="3"/>
        <v>12@120</v>
      </c>
    </row>
    <row r="41" spans="1:6" ht="15.75">
      <c r="A41" s="5" t="str">
        <f t="shared" si="2"/>
        <v>110.1583</v>
      </c>
      <c r="B41" s="5">
        <v>1583</v>
      </c>
      <c r="C41" s="5">
        <v>2</v>
      </c>
      <c r="D41" s="5">
        <v>12</v>
      </c>
      <c r="E41" s="5">
        <v>150</v>
      </c>
      <c r="F41" s="5" t="str">
        <f t="shared" si="3"/>
        <v>12@150</v>
      </c>
    </row>
    <row r="42" spans="1:6" ht="15.75">
      <c r="A42" s="5" t="str">
        <f t="shared" si="2"/>
        <v>110.1832</v>
      </c>
      <c r="B42" s="5">
        <v>1832</v>
      </c>
      <c r="C42" s="5">
        <v>2</v>
      </c>
      <c r="D42" s="5">
        <v>14</v>
      </c>
      <c r="E42" s="5">
        <v>200</v>
      </c>
      <c r="F42" s="5" t="str">
        <f t="shared" si="3"/>
        <v>14@200</v>
      </c>
    </row>
    <row r="43" spans="1:6" ht="15.75">
      <c r="A43" s="5" t="str">
        <f t="shared" si="2"/>
        <v>110.1842</v>
      </c>
      <c r="B43" s="5">
        <v>1842</v>
      </c>
      <c r="C43" s="5">
        <v>1</v>
      </c>
      <c r="D43" s="5">
        <v>12</v>
      </c>
      <c r="E43" s="5">
        <v>100</v>
      </c>
      <c r="F43" s="5" t="str">
        <f t="shared" si="3"/>
        <v>12@100</v>
      </c>
    </row>
    <row r="44" spans="1:6" ht="15.75">
      <c r="A44" s="5" t="str">
        <f t="shared" si="2"/>
        <v>110.1857</v>
      </c>
      <c r="B44" s="5">
        <v>1857</v>
      </c>
      <c r="C44" s="5">
        <v>2</v>
      </c>
      <c r="D44" s="5">
        <v>14</v>
      </c>
      <c r="E44" s="5">
        <v>180</v>
      </c>
      <c r="F44" s="5" t="str">
        <f t="shared" si="3"/>
        <v>14@180</v>
      </c>
    </row>
    <row r="45" spans="1:6" ht="15.75">
      <c r="A45" s="5" t="str">
        <f t="shared" si="2"/>
        <v>110.2013</v>
      </c>
      <c r="B45" s="5">
        <v>2013</v>
      </c>
      <c r="C45" s="5">
        <v>2</v>
      </c>
      <c r="D45" s="5">
        <v>12</v>
      </c>
      <c r="E45" s="5">
        <v>120</v>
      </c>
      <c r="F45" s="5" t="str">
        <f t="shared" si="3"/>
        <v>12@120</v>
      </c>
    </row>
    <row r="46" spans="1:6" ht="15.75">
      <c r="A46" s="5" t="str">
        <f t="shared" si="2"/>
        <v>110.2211</v>
      </c>
      <c r="B46" s="5">
        <v>2211</v>
      </c>
      <c r="C46" s="5">
        <v>2</v>
      </c>
      <c r="D46" s="5">
        <v>14</v>
      </c>
      <c r="E46" s="5">
        <v>150</v>
      </c>
      <c r="F46" s="5" t="str">
        <f t="shared" si="3"/>
        <v>14@150</v>
      </c>
    </row>
    <row r="47" spans="1:6" ht="15.75">
      <c r="A47" s="5" t="str">
        <f t="shared" si="2"/>
        <v>110.2339</v>
      </c>
      <c r="B47" s="5">
        <v>2339</v>
      </c>
      <c r="C47" s="5">
        <v>2</v>
      </c>
      <c r="D47" s="5">
        <v>12</v>
      </c>
      <c r="E47" s="5">
        <v>100</v>
      </c>
      <c r="F47" s="5" t="str">
        <f t="shared" si="3"/>
        <v>12@100</v>
      </c>
    </row>
    <row r="48" spans="1:6" ht="15.75">
      <c r="A48" s="5" t="str">
        <f t="shared" si="2"/>
        <v>110.2562</v>
      </c>
      <c r="B48" s="5">
        <v>2562</v>
      </c>
      <c r="C48" s="5">
        <v>2</v>
      </c>
      <c r="D48" s="5">
        <v>14</v>
      </c>
      <c r="E48" s="5">
        <v>120</v>
      </c>
      <c r="F48" s="5" t="str">
        <f t="shared" si="3"/>
        <v>14@120</v>
      </c>
    </row>
    <row r="49" spans="1:6" ht="15.75">
      <c r="A49" s="5" t="str">
        <f t="shared" si="2"/>
        <v>110.2781</v>
      </c>
      <c r="B49" s="5">
        <v>2781</v>
      </c>
      <c r="C49" s="5">
        <v>2</v>
      </c>
      <c r="D49" s="5">
        <v>14</v>
      </c>
      <c r="E49" s="5">
        <v>100</v>
      </c>
      <c r="F49" s="5" t="str">
        <f t="shared" si="3"/>
        <v>14@100</v>
      </c>
    </row>
    <row r="50" spans="1:6" ht="15.75">
      <c r="A50" s="5" t="str">
        <f t="shared" si="2"/>
        <v>110.3164</v>
      </c>
      <c r="B50" s="5">
        <v>3164</v>
      </c>
      <c r="C50" s="5">
        <v>2</v>
      </c>
      <c r="D50" s="5" t="s">
        <v>29</v>
      </c>
      <c r="E50" s="5" t="s">
        <v>30</v>
      </c>
      <c r="F50" s="5" t="s">
        <v>31</v>
      </c>
    </row>
    <row r="51" spans="1:6" ht="15.75">
      <c r="A51" s="5" t="str">
        <f aca="true" t="shared" si="4" ref="A51:A77">12&amp;(B51/10000)</f>
        <v>120</v>
      </c>
      <c r="B51" s="5">
        <v>0</v>
      </c>
      <c r="C51" s="5">
        <v>1</v>
      </c>
      <c r="D51" s="5">
        <v>8</v>
      </c>
      <c r="E51" s="5">
        <v>150</v>
      </c>
      <c r="F51" s="5" t="str">
        <f aca="true" t="shared" si="5" ref="F51:F76">(IF(C51=2,"",""))&amp;D51&amp;"@"&amp;E51</f>
        <v>8@150</v>
      </c>
    </row>
    <row r="52" spans="1:6" ht="15.75">
      <c r="A52" s="5" t="str">
        <f t="shared" si="4"/>
        <v>120.01</v>
      </c>
      <c r="B52" s="5">
        <v>100</v>
      </c>
      <c r="C52" s="5">
        <v>1</v>
      </c>
      <c r="D52" s="5">
        <v>8</v>
      </c>
      <c r="E52" s="5">
        <v>150</v>
      </c>
      <c r="F52" s="5" t="str">
        <f t="shared" si="5"/>
        <v>8@150</v>
      </c>
    </row>
    <row r="53" spans="1:6" ht="15.75">
      <c r="A53" s="5" t="str">
        <f t="shared" si="4"/>
        <v>120.0514</v>
      </c>
      <c r="B53" s="5">
        <v>514</v>
      </c>
      <c r="C53" s="5">
        <v>1</v>
      </c>
      <c r="D53" s="5">
        <v>8</v>
      </c>
      <c r="E53" s="5">
        <v>150</v>
      </c>
      <c r="F53" s="5" t="str">
        <f t="shared" si="5"/>
        <v>8@150</v>
      </c>
    </row>
    <row r="54" spans="1:6" ht="15.75">
      <c r="A54" s="5" t="str">
        <f t="shared" si="4"/>
        <v>120.057</v>
      </c>
      <c r="B54" s="5">
        <v>570</v>
      </c>
      <c r="C54" s="5">
        <v>1</v>
      </c>
      <c r="D54" s="5">
        <v>8</v>
      </c>
      <c r="E54" s="5">
        <v>150</v>
      </c>
      <c r="F54" s="5" t="str">
        <f t="shared" si="5"/>
        <v>8@150</v>
      </c>
    </row>
    <row r="55" spans="1:6" ht="15.75">
      <c r="A55" s="5" t="str">
        <f t="shared" si="4"/>
        <v>120.0683</v>
      </c>
      <c r="B55" s="5">
        <v>683</v>
      </c>
      <c r="C55" s="5">
        <v>1</v>
      </c>
      <c r="D55" s="5">
        <v>10</v>
      </c>
      <c r="E55" s="5">
        <v>200</v>
      </c>
      <c r="F55" s="5" t="str">
        <f t="shared" si="5"/>
        <v>10@200</v>
      </c>
    </row>
    <row r="56" spans="1:6" ht="15.75">
      <c r="A56" s="5" t="str">
        <f t="shared" si="4"/>
        <v>120.0794</v>
      </c>
      <c r="B56" s="5">
        <v>794</v>
      </c>
      <c r="C56" s="5">
        <v>1</v>
      </c>
      <c r="D56" s="5">
        <v>8</v>
      </c>
      <c r="E56" s="5">
        <v>120</v>
      </c>
      <c r="F56" s="5" t="str">
        <f t="shared" si="5"/>
        <v>8@120</v>
      </c>
    </row>
    <row r="57" spans="1:6" ht="15.75">
      <c r="A57" s="5" t="str">
        <f t="shared" si="4"/>
        <v>120.0845</v>
      </c>
      <c r="B57" s="5">
        <v>845</v>
      </c>
      <c r="C57" s="5">
        <v>1</v>
      </c>
      <c r="D57" s="5">
        <v>10</v>
      </c>
      <c r="E57" s="5">
        <v>180</v>
      </c>
      <c r="F57" s="5" t="str">
        <f t="shared" si="5"/>
        <v>10@180</v>
      </c>
    </row>
    <row r="58" spans="1:6" ht="15.75">
      <c r="A58" s="5" t="str">
        <f t="shared" si="4"/>
        <v>120.0878</v>
      </c>
      <c r="B58" s="5">
        <v>878</v>
      </c>
      <c r="C58" s="5">
        <v>1</v>
      </c>
      <c r="D58" s="5">
        <v>8</v>
      </c>
      <c r="E58" s="5">
        <v>100</v>
      </c>
      <c r="F58" s="5" t="str">
        <f t="shared" si="5"/>
        <v>8@100</v>
      </c>
    </row>
    <row r="59" spans="1:6" ht="15.75">
      <c r="A59" s="5" t="str">
        <f t="shared" si="4"/>
        <v>120.1006</v>
      </c>
      <c r="B59" s="5">
        <v>1006</v>
      </c>
      <c r="C59" s="5">
        <v>1</v>
      </c>
      <c r="D59" s="5">
        <v>10</v>
      </c>
      <c r="E59" s="5">
        <v>150</v>
      </c>
      <c r="F59" s="5" t="str">
        <f t="shared" si="5"/>
        <v>10@150</v>
      </c>
    </row>
    <row r="60" spans="1:6" ht="15.75">
      <c r="A60" s="5" t="str">
        <f t="shared" si="4"/>
        <v>120.1043</v>
      </c>
      <c r="B60" s="5">
        <v>1043</v>
      </c>
      <c r="C60" s="5">
        <v>1</v>
      </c>
      <c r="D60" s="5">
        <v>12</v>
      </c>
      <c r="E60" s="5">
        <v>200</v>
      </c>
      <c r="F60" s="5" t="str">
        <f t="shared" si="5"/>
        <v>12@200</v>
      </c>
    </row>
    <row r="61" spans="1:6" ht="15.75">
      <c r="A61" s="5" t="str">
        <f t="shared" si="4"/>
        <v>120.1111</v>
      </c>
      <c r="B61" s="5">
        <v>1111</v>
      </c>
      <c r="C61" s="5">
        <v>1</v>
      </c>
      <c r="D61" s="5">
        <v>12</v>
      </c>
      <c r="E61" s="5">
        <v>180</v>
      </c>
      <c r="F61" s="5" t="str">
        <f t="shared" si="5"/>
        <v>12@180</v>
      </c>
    </row>
    <row r="62" spans="1:6" ht="15.75">
      <c r="A62" s="5" t="str">
        <f t="shared" si="4"/>
        <v>120.1227</v>
      </c>
      <c r="B62" s="5">
        <v>1227</v>
      </c>
      <c r="C62" s="5">
        <v>1</v>
      </c>
      <c r="D62" s="5">
        <v>10</v>
      </c>
      <c r="E62" s="5">
        <v>120</v>
      </c>
      <c r="F62" s="5" t="str">
        <f t="shared" si="5"/>
        <v>10@120</v>
      </c>
    </row>
    <row r="63" spans="1:6" ht="15.75">
      <c r="A63" s="5" t="str">
        <f t="shared" si="4"/>
        <v>120.1288</v>
      </c>
      <c r="B63" s="5">
        <v>1288</v>
      </c>
      <c r="C63" s="5">
        <v>1</v>
      </c>
      <c r="D63" s="5">
        <v>12</v>
      </c>
      <c r="E63" s="5">
        <v>150</v>
      </c>
      <c r="F63" s="5" t="str">
        <f t="shared" si="5"/>
        <v>12@150</v>
      </c>
    </row>
    <row r="64" spans="1:6" ht="15.75">
      <c r="A64" s="5" t="str">
        <f t="shared" si="4"/>
        <v>120.1454</v>
      </c>
      <c r="B64" s="5">
        <v>1454</v>
      </c>
      <c r="C64" s="5">
        <v>1</v>
      </c>
      <c r="D64" s="5">
        <v>10</v>
      </c>
      <c r="E64" s="5">
        <v>100</v>
      </c>
      <c r="F64" s="5" t="str">
        <f t="shared" si="5"/>
        <v>10@100</v>
      </c>
    </row>
    <row r="65" spans="1:6" ht="15.75">
      <c r="A65" s="5" t="str">
        <f t="shared" si="4"/>
        <v>120.1525</v>
      </c>
      <c r="B65" s="5">
        <v>1525</v>
      </c>
      <c r="C65" s="5">
        <v>2</v>
      </c>
      <c r="D65" s="5">
        <v>12</v>
      </c>
      <c r="E65" s="5">
        <v>200</v>
      </c>
      <c r="F65" s="5" t="str">
        <f t="shared" si="5"/>
        <v>12@200</v>
      </c>
    </row>
    <row r="66" spans="1:6" ht="15.75">
      <c r="A66" s="5" t="str">
        <f t="shared" si="4"/>
        <v>120.1595</v>
      </c>
      <c r="B66" s="5">
        <v>1595</v>
      </c>
      <c r="C66" s="5">
        <v>2</v>
      </c>
      <c r="D66" s="5">
        <v>12</v>
      </c>
      <c r="E66" s="5">
        <v>180</v>
      </c>
      <c r="F66" s="5" t="str">
        <f t="shared" si="5"/>
        <v>12@180</v>
      </c>
    </row>
    <row r="67" spans="1:6" ht="15.75">
      <c r="A67" s="5" t="str">
        <f t="shared" si="4"/>
        <v>120.1755</v>
      </c>
      <c r="B67" s="5">
        <v>1755</v>
      </c>
      <c r="C67" s="5">
        <v>1</v>
      </c>
      <c r="D67" s="5">
        <v>12</v>
      </c>
      <c r="E67" s="5">
        <v>120</v>
      </c>
      <c r="F67" s="5" t="str">
        <f t="shared" si="5"/>
        <v>12@120</v>
      </c>
    </row>
    <row r="68" spans="1:6" ht="15.75">
      <c r="A68" s="5" t="str">
        <f t="shared" si="4"/>
        <v>120.1781</v>
      </c>
      <c r="B68" s="5">
        <v>1781</v>
      </c>
      <c r="C68" s="5">
        <v>2</v>
      </c>
      <c r="D68" s="5">
        <v>12</v>
      </c>
      <c r="E68" s="5">
        <v>150</v>
      </c>
      <c r="F68" s="5" t="str">
        <f t="shared" si="5"/>
        <v>12@150</v>
      </c>
    </row>
    <row r="69" spans="1:6" ht="15.75">
      <c r="A69" s="5" t="str">
        <f t="shared" si="4"/>
        <v>120.2066</v>
      </c>
      <c r="B69" s="5">
        <v>2066</v>
      </c>
      <c r="C69" s="5">
        <v>2</v>
      </c>
      <c r="D69" s="5">
        <v>14</v>
      </c>
      <c r="E69" s="5">
        <v>200</v>
      </c>
      <c r="F69" s="5" t="str">
        <f t="shared" si="5"/>
        <v>14@200</v>
      </c>
    </row>
    <row r="70" spans="1:6" ht="15.75">
      <c r="A70" s="5" t="str">
        <f t="shared" si="4"/>
        <v>120.208</v>
      </c>
      <c r="B70" s="5">
        <v>2080</v>
      </c>
      <c r="C70" s="5">
        <v>1</v>
      </c>
      <c r="D70" s="5">
        <v>12</v>
      </c>
      <c r="E70" s="5">
        <v>100</v>
      </c>
      <c r="F70" s="5" t="str">
        <f t="shared" si="5"/>
        <v>12@100</v>
      </c>
    </row>
    <row r="71" spans="1:6" ht="15.75">
      <c r="A71" s="5" t="str">
        <f t="shared" si="4"/>
        <v>120.2095</v>
      </c>
      <c r="B71" s="5">
        <v>2095</v>
      </c>
      <c r="C71" s="5">
        <v>2</v>
      </c>
      <c r="D71" s="5">
        <v>14</v>
      </c>
      <c r="E71" s="5">
        <v>180</v>
      </c>
      <c r="F71" s="5" t="str">
        <f t="shared" si="5"/>
        <v>14@180</v>
      </c>
    </row>
    <row r="72" spans="1:6" ht="15.75">
      <c r="A72" s="5" t="str">
        <f t="shared" si="4"/>
        <v>120.2278</v>
      </c>
      <c r="B72" s="5">
        <v>2278</v>
      </c>
      <c r="C72" s="5">
        <v>2</v>
      </c>
      <c r="D72" s="5">
        <v>12</v>
      </c>
      <c r="E72" s="5">
        <v>120</v>
      </c>
      <c r="F72" s="5" t="str">
        <f t="shared" si="5"/>
        <v>12@120</v>
      </c>
    </row>
    <row r="73" spans="1:6" ht="15.75">
      <c r="A73" s="5" t="str">
        <f t="shared" si="4"/>
        <v>120.2503</v>
      </c>
      <c r="B73" s="5">
        <v>2503</v>
      </c>
      <c r="C73" s="5">
        <v>2</v>
      </c>
      <c r="D73" s="5">
        <v>14</v>
      </c>
      <c r="E73" s="5">
        <v>150</v>
      </c>
      <c r="F73" s="5" t="str">
        <f t="shared" si="5"/>
        <v>14@150</v>
      </c>
    </row>
    <row r="74" spans="1:6" ht="15.75">
      <c r="A74" s="5" t="str">
        <f t="shared" si="4"/>
        <v>120.2657</v>
      </c>
      <c r="B74" s="5">
        <v>2657</v>
      </c>
      <c r="C74" s="5">
        <v>2</v>
      </c>
      <c r="D74" s="5">
        <v>12</v>
      </c>
      <c r="E74" s="5">
        <v>100</v>
      </c>
      <c r="F74" s="5" t="str">
        <f t="shared" si="5"/>
        <v>12@100</v>
      </c>
    </row>
    <row r="75" spans="1:6" ht="15.75">
      <c r="A75" s="5" t="str">
        <f t="shared" si="4"/>
        <v>120.2912</v>
      </c>
      <c r="B75" s="5">
        <v>2912</v>
      </c>
      <c r="C75" s="5">
        <v>2</v>
      </c>
      <c r="D75" s="5">
        <v>14</v>
      </c>
      <c r="E75" s="5">
        <v>120</v>
      </c>
      <c r="F75" s="5" t="str">
        <f t="shared" si="5"/>
        <v>14@120</v>
      </c>
    </row>
    <row r="76" spans="1:6" ht="15.75">
      <c r="A76" s="5" t="str">
        <f t="shared" si="4"/>
        <v>120.3179</v>
      </c>
      <c r="B76" s="5">
        <v>3179</v>
      </c>
      <c r="C76" s="5">
        <v>2</v>
      </c>
      <c r="D76" s="5">
        <v>14</v>
      </c>
      <c r="E76" s="5">
        <v>100</v>
      </c>
      <c r="F76" s="5" t="str">
        <f t="shared" si="5"/>
        <v>14@100</v>
      </c>
    </row>
    <row r="77" spans="1:6" ht="15.75">
      <c r="A77" s="5" t="str">
        <f t="shared" si="4"/>
        <v>120.3641</v>
      </c>
      <c r="B77" s="5">
        <v>3641</v>
      </c>
      <c r="C77" s="5">
        <v>2</v>
      </c>
      <c r="D77" s="5" t="s">
        <v>29</v>
      </c>
      <c r="E77" s="5" t="s">
        <v>30</v>
      </c>
      <c r="F77" s="5" t="s">
        <v>31</v>
      </c>
    </row>
    <row r="78" spans="1:6" ht="15.75">
      <c r="A78" s="5" t="str">
        <f aca="true" t="shared" si="6" ref="A78:A104">13&amp;(B78/10000)</f>
        <v>130</v>
      </c>
      <c r="B78" s="5">
        <v>0</v>
      </c>
      <c r="C78" s="5">
        <v>1</v>
      </c>
      <c r="D78" s="5">
        <v>8</v>
      </c>
      <c r="E78" s="5">
        <v>140</v>
      </c>
      <c r="F78" s="5" t="str">
        <f>(IF(C78=2,"",""))&amp;D78&amp;"@"&amp;E78</f>
        <v>8@140</v>
      </c>
    </row>
    <row r="79" spans="1:6" ht="15.75">
      <c r="A79" s="5" t="str">
        <f t="shared" si="6"/>
        <v>130.01</v>
      </c>
      <c r="B79" s="5">
        <v>100</v>
      </c>
      <c r="C79" s="5">
        <v>1</v>
      </c>
      <c r="D79" s="5">
        <v>8</v>
      </c>
      <c r="E79" s="5">
        <v>140</v>
      </c>
      <c r="F79" s="5" t="str">
        <f aca="true" t="shared" si="7" ref="F79:F103">(IF(C80=2,"",""))&amp;D79&amp;"@"&amp;E79</f>
        <v>8@140</v>
      </c>
    </row>
    <row r="80" spans="1:6" ht="15.75">
      <c r="A80" s="5" t="str">
        <f t="shared" si="6"/>
        <v>130.0567</v>
      </c>
      <c r="B80" s="5">
        <v>567</v>
      </c>
      <c r="C80" s="5">
        <v>1</v>
      </c>
      <c r="D80" s="5">
        <v>8</v>
      </c>
      <c r="E80" s="5">
        <v>140</v>
      </c>
      <c r="F80" s="5" t="str">
        <f t="shared" si="7"/>
        <v>8@140</v>
      </c>
    </row>
    <row r="81" spans="1:6" ht="15.75">
      <c r="A81" s="5" t="str">
        <f t="shared" si="6"/>
        <v>130.0629</v>
      </c>
      <c r="B81" s="5">
        <v>629</v>
      </c>
      <c r="C81" s="5">
        <v>1</v>
      </c>
      <c r="D81" s="5">
        <v>8</v>
      </c>
      <c r="E81" s="5">
        <v>140</v>
      </c>
      <c r="F81" s="5" t="str">
        <f t="shared" si="7"/>
        <v>8@140</v>
      </c>
    </row>
    <row r="82" spans="1:6" ht="15.75">
      <c r="A82" s="5" t="str">
        <f t="shared" si="6"/>
        <v>130.0751</v>
      </c>
      <c r="B82" s="5">
        <v>751</v>
      </c>
      <c r="C82" s="5">
        <v>1</v>
      </c>
      <c r="D82" s="5">
        <v>10</v>
      </c>
      <c r="E82" s="5">
        <v>200</v>
      </c>
      <c r="F82" s="5" t="str">
        <f t="shared" si="7"/>
        <v>10@200</v>
      </c>
    </row>
    <row r="83" spans="1:6" ht="15.75">
      <c r="A83" s="5" t="str">
        <f t="shared" si="6"/>
        <v>130.0877</v>
      </c>
      <c r="B83" s="5">
        <v>877</v>
      </c>
      <c r="C83" s="5">
        <v>1</v>
      </c>
      <c r="D83" s="5">
        <v>8</v>
      </c>
      <c r="E83" s="5">
        <v>120</v>
      </c>
      <c r="F83" s="5" t="str">
        <f t="shared" si="7"/>
        <v>8@120</v>
      </c>
    </row>
    <row r="84" spans="1:6" ht="15.75">
      <c r="A84" s="5" t="str">
        <f t="shared" si="6"/>
        <v>130.0933</v>
      </c>
      <c r="B84" s="5">
        <v>933</v>
      </c>
      <c r="C84" s="5">
        <v>1</v>
      </c>
      <c r="D84" s="5">
        <v>10</v>
      </c>
      <c r="E84" s="5">
        <v>180</v>
      </c>
      <c r="F84" s="5" t="str">
        <f t="shared" si="7"/>
        <v>10@180</v>
      </c>
    </row>
    <row r="85" spans="1:6" ht="15.75">
      <c r="A85" s="5" t="str">
        <f t="shared" si="6"/>
        <v>130.0969</v>
      </c>
      <c r="B85" s="5">
        <v>969</v>
      </c>
      <c r="C85" s="5">
        <v>1</v>
      </c>
      <c r="D85" s="5">
        <v>8</v>
      </c>
      <c r="E85" s="5">
        <v>100</v>
      </c>
      <c r="F85" s="5" t="str">
        <f t="shared" si="7"/>
        <v>8@100</v>
      </c>
    </row>
    <row r="86" spans="1:6" ht="15.75">
      <c r="A86" s="5" t="str">
        <f t="shared" si="6"/>
        <v>130.1111</v>
      </c>
      <c r="B86" s="5">
        <v>1111</v>
      </c>
      <c r="C86" s="5">
        <v>1</v>
      </c>
      <c r="D86" s="5">
        <v>10</v>
      </c>
      <c r="E86" s="5">
        <v>150</v>
      </c>
      <c r="F86" s="5" t="str">
        <f t="shared" si="7"/>
        <v>10@150</v>
      </c>
    </row>
    <row r="87" spans="1:6" ht="15.75">
      <c r="A87" s="5" t="str">
        <f t="shared" si="6"/>
        <v>130.1153</v>
      </c>
      <c r="B87" s="5">
        <v>1153</v>
      </c>
      <c r="C87" s="5">
        <v>1</v>
      </c>
      <c r="D87" s="5">
        <v>12</v>
      </c>
      <c r="E87" s="5">
        <v>200</v>
      </c>
      <c r="F87" s="5" t="str">
        <f t="shared" si="7"/>
        <v>12@200</v>
      </c>
    </row>
    <row r="88" spans="1:6" ht="15.75">
      <c r="A88" s="5" t="str">
        <f t="shared" si="6"/>
        <v>130.1229</v>
      </c>
      <c r="B88" s="5">
        <v>1229</v>
      </c>
      <c r="C88" s="5">
        <v>1</v>
      </c>
      <c r="D88" s="5">
        <v>12</v>
      </c>
      <c r="E88" s="5">
        <v>180</v>
      </c>
      <c r="F88" s="5" t="str">
        <f t="shared" si="7"/>
        <v>12@180</v>
      </c>
    </row>
    <row r="89" spans="1:6" ht="15.75">
      <c r="A89" s="5" t="str">
        <f t="shared" si="6"/>
        <v>130.1358</v>
      </c>
      <c r="B89" s="5">
        <v>1358</v>
      </c>
      <c r="C89" s="5">
        <v>1</v>
      </c>
      <c r="D89" s="5">
        <v>10</v>
      </c>
      <c r="E89" s="5">
        <v>120</v>
      </c>
      <c r="F89" s="5" t="str">
        <f t="shared" si="7"/>
        <v>10@120</v>
      </c>
    </row>
    <row r="90" spans="1:6" ht="15.75">
      <c r="A90" s="5" t="str">
        <f t="shared" si="6"/>
        <v>130.1425</v>
      </c>
      <c r="B90" s="5">
        <v>1425</v>
      </c>
      <c r="C90" s="5">
        <v>1</v>
      </c>
      <c r="D90" s="5">
        <v>12</v>
      </c>
      <c r="E90" s="5">
        <v>150</v>
      </c>
      <c r="F90" s="5" t="str">
        <f t="shared" si="7"/>
        <v>12@150</v>
      </c>
    </row>
    <row r="91" spans="1:6" ht="15.75">
      <c r="A91" s="5" t="str">
        <f t="shared" si="6"/>
        <v>130.1612</v>
      </c>
      <c r="B91" s="5">
        <v>1612</v>
      </c>
      <c r="C91" s="5">
        <v>1</v>
      </c>
      <c r="D91" s="5">
        <v>10</v>
      </c>
      <c r="E91" s="5">
        <v>100</v>
      </c>
      <c r="F91" s="5" t="str">
        <f t="shared" si="7"/>
        <v>10@100</v>
      </c>
    </row>
    <row r="92" spans="1:6" ht="15.75">
      <c r="A92" s="5" t="str">
        <f t="shared" si="6"/>
        <v>130.169</v>
      </c>
      <c r="B92" s="5">
        <v>1690</v>
      </c>
      <c r="C92" s="5">
        <v>1</v>
      </c>
      <c r="D92" s="5">
        <v>12</v>
      </c>
      <c r="E92" s="5">
        <v>200</v>
      </c>
      <c r="F92" s="5" t="str">
        <f t="shared" si="7"/>
        <v>12@200</v>
      </c>
    </row>
    <row r="93" spans="1:6" ht="15.75">
      <c r="A93" s="5" t="str">
        <f t="shared" si="6"/>
        <v>130.177</v>
      </c>
      <c r="B93" s="5">
        <v>1770</v>
      </c>
      <c r="C93" s="5">
        <v>2</v>
      </c>
      <c r="D93" s="5">
        <v>12</v>
      </c>
      <c r="E93" s="5">
        <v>180</v>
      </c>
      <c r="F93" s="5" t="str">
        <f t="shared" si="7"/>
        <v>12@180</v>
      </c>
    </row>
    <row r="94" spans="1:6" ht="15.75">
      <c r="A94" s="5" t="str">
        <f t="shared" si="6"/>
        <v>130.195</v>
      </c>
      <c r="B94" s="5">
        <v>1950</v>
      </c>
      <c r="C94" s="5">
        <v>2</v>
      </c>
      <c r="D94" s="5">
        <v>12</v>
      </c>
      <c r="E94" s="5">
        <v>120</v>
      </c>
      <c r="F94" s="5" t="str">
        <f t="shared" si="7"/>
        <v>12@120</v>
      </c>
    </row>
    <row r="95" spans="1:6" ht="15.75">
      <c r="A95" s="5" t="str">
        <f t="shared" si="6"/>
        <v>130.1978</v>
      </c>
      <c r="B95" s="5">
        <v>1978</v>
      </c>
      <c r="C95" s="5">
        <v>1</v>
      </c>
      <c r="D95" s="5">
        <v>12</v>
      </c>
      <c r="E95" s="5">
        <v>150</v>
      </c>
      <c r="F95" s="5" t="str">
        <f t="shared" si="7"/>
        <v>12@150</v>
      </c>
    </row>
    <row r="96" spans="1:6" ht="15.75">
      <c r="A96" s="5" t="str">
        <f t="shared" si="6"/>
        <v>130.23</v>
      </c>
      <c r="B96" s="5">
        <v>2300</v>
      </c>
      <c r="C96" s="5">
        <v>2</v>
      </c>
      <c r="D96" s="5">
        <v>14</v>
      </c>
      <c r="E96" s="5">
        <v>200</v>
      </c>
      <c r="F96" s="5" t="str">
        <f t="shared" si="7"/>
        <v>14@200</v>
      </c>
    </row>
    <row r="97" spans="1:6" ht="15.75">
      <c r="A97" s="5" t="str">
        <f t="shared" si="6"/>
        <v>130.2319</v>
      </c>
      <c r="B97" s="5">
        <v>2319</v>
      </c>
      <c r="C97" s="5">
        <v>2</v>
      </c>
      <c r="D97" s="5">
        <v>12</v>
      </c>
      <c r="E97" s="5">
        <v>100</v>
      </c>
      <c r="F97" s="5" t="str">
        <f t="shared" si="7"/>
        <v>12@100</v>
      </c>
    </row>
    <row r="98" spans="1:6" ht="15.75">
      <c r="A98" s="5" t="str">
        <f t="shared" si="6"/>
        <v>130.2332</v>
      </c>
      <c r="B98" s="5">
        <v>2332</v>
      </c>
      <c r="C98" s="5">
        <v>1</v>
      </c>
      <c r="D98" s="5">
        <v>14</v>
      </c>
      <c r="E98" s="5">
        <v>180</v>
      </c>
      <c r="F98" s="5" t="str">
        <f t="shared" si="7"/>
        <v>14@180</v>
      </c>
    </row>
    <row r="99" spans="1:6" ht="15.75">
      <c r="A99" s="5" t="str">
        <f t="shared" si="6"/>
        <v>130.2543</v>
      </c>
      <c r="B99" s="5">
        <v>2543</v>
      </c>
      <c r="C99" s="5">
        <v>2</v>
      </c>
      <c r="D99" s="5">
        <v>12</v>
      </c>
      <c r="E99" s="5">
        <v>120</v>
      </c>
      <c r="F99" s="5" t="str">
        <f t="shared" si="7"/>
        <v>12@120</v>
      </c>
    </row>
    <row r="100" spans="1:6" ht="15.75">
      <c r="A100" s="5" t="str">
        <f t="shared" si="6"/>
        <v>130.2796</v>
      </c>
      <c r="B100" s="5">
        <v>2796</v>
      </c>
      <c r="C100" s="5">
        <v>2</v>
      </c>
      <c r="D100" s="5">
        <v>14</v>
      </c>
      <c r="E100" s="5">
        <v>150</v>
      </c>
      <c r="F100" s="5" t="str">
        <f t="shared" si="7"/>
        <v>14@150</v>
      </c>
    </row>
    <row r="101" spans="1:6" ht="15.75">
      <c r="A101" s="5" t="str">
        <f t="shared" si="6"/>
        <v>130.2975</v>
      </c>
      <c r="B101" s="5">
        <v>2975</v>
      </c>
      <c r="C101" s="5">
        <v>2</v>
      </c>
      <c r="D101" s="5">
        <v>12</v>
      </c>
      <c r="E101" s="5">
        <v>100</v>
      </c>
      <c r="F101" s="5" t="str">
        <f t="shared" si="7"/>
        <v>12@100</v>
      </c>
    </row>
    <row r="102" spans="1:6" ht="15.75">
      <c r="A102" s="5" t="str">
        <f t="shared" si="6"/>
        <v>130.3263</v>
      </c>
      <c r="B102" s="5">
        <v>3263</v>
      </c>
      <c r="C102" s="5">
        <v>2</v>
      </c>
      <c r="D102" s="5">
        <v>14</v>
      </c>
      <c r="E102" s="5">
        <v>120</v>
      </c>
      <c r="F102" s="5" t="str">
        <f t="shared" si="7"/>
        <v>14@120</v>
      </c>
    </row>
    <row r="103" spans="1:6" ht="15.75">
      <c r="A103" s="5" t="str">
        <f t="shared" si="6"/>
        <v>130.3576</v>
      </c>
      <c r="B103" s="5">
        <v>3576</v>
      </c>
      <c r="C103" s="5">
        <v>2</v>
      </c>
      <c r="D103" s="5">
        <v>14</v>
      </c>
      <c r="E103" s="5">
        <v>100</v>
      </c>
      <c r="F103" s="5" t="str">
        <f t="shared" si="7"/>
        <v>14@100</v>
      </c>
    </row>
    <row r="104" spans="1:6" ht="15.75">
      <c r="A104" s="5" t="str">
        <f t="shared" si="6"/>
        <v>130.4118</v>
      </c>
      <c r="B104" s="5">
        <v>4118</v>
      </c>
      <c r="C104" s="5">
        <v>2</v>
      </c>
      <c r="D104" s="5" t="s">
        <v>29</v>
      </c>
      <c r="E104" s="5" t="s">
        <v>30</v>
      </c>
      <c r="F104" s="5" t="s">
        <v>31</v>
      </c>
    </row>
    <row r="105" spans="1:6" ht="15.75">
      <c r="A105" s="5" t="str">
        <f aca="true" t="shared" si="8" ref="A105:A131">14&amp;(B105/10000)</f>
        <v>140</v>
      </c>
      <c r="B105" s="5">
        <v>0</v>
      </c>
      <c r="C105" s="5">
        <v>1</v>
      </c>
      <c r="D105" s="5">
        <v>10</v>
      </c>
      <c r="E105" s="5">
        <v>200</v>
      </c>
      <c r="F105" s="5" t="str">
        <f aca="true" t="shared" si="9" ref="F105:F130">(IF(C105=2,"",""))&amp;D105&amp;"@"&amp;E105</f>
        <v>10@200</v>
      </c>
    </row>
    <row r="106" spans="1:6" ht="15.75">
      <c r="A106" s="5" t="str">
        <f t="shared" si="8"/>
        <v>140.01</v>
      </c>
      <c r="B106" s="5">
        <v>100</v>
      </c>
      <c r="C106" s="5">
        <v>1</v>
      </c>
      <c r="D106" s="5">
        <v>10</v>
      </c>
      <c r="E106" s="5">
        <v>200</v>
      </c>
      <c r="F106" s="5" t="str">
        <f t="shared" si="9"/>
        <v>10@200</v>
      </c>
    </row>
    <row r="107" spans="1:6" ht="15.75">
      <c r="A107" s="5" t="str">
        <f t="shared" si="8"/>
        <v>140.0959</v>
      </c>
      <c r="B107" s="5">
        <v>959</v>
      </c>
      <c r="C107" s="5">
        <v>1</v>
      </c>
      <c r="D107" s="5">
        <v>10</v>
      </c>
      <c r="E107" s="5">
        <v>180</v>
      </c>
      <c r="F107" s="5" t="str">
        <f t="shared" si="9"/>
        <v>10@180</v>
      </c>
    </row>
    <row r="108" spans="1:6" ht="15.75">
      <c r="A108" s="5" t="str">
        <f t="shared" si="8"/>
        <v>140.1061</v>
      </c>
      <c r="B108" s="5">
        <v>1061</v>
      </c>
      <c r="C108" s="5">
        <v>1</v>
      </c>
      <c r="D108" s="5">
        <v>10</v>
      </c>
      <c r="E108" s="5">
        <v>150</v>
      </c>
      <c r="F108" s="5" t="str">
        <f t="shared" si="9"/>
        <v>10@150</v>
      </c>
    </row>
    <row r="109" spans="1:6" ht="15.75">
      <c r="A109" s="5" t="str">
        <f t="shared" si="8"/>
        <v>140.1263</v>
      </c>
      <c r="B109" s="5">
        <v>1263</v>
      </c>
      <c r="C109" s="5">
        <v>1</v>
      </c>
      <c r="D109" s="5">
        <v>12</v>
      </c>
      <c r="E109" s="5">
        <v>200</v>
      </c>
      <c r="F109" s="5" t="str">
        <f t="shared" si="9"/>
        <v>12@200</v>
      </c>
    </row>
    <row r="110" spans="1:6" ht="15.75">
      <c r="A110" s="5" t="str">
        <f t="shared" si="8"/>
        <v>140.1348</v>
      </c>
      <c r="B110" s="5">
        <v>1348</v>
      </c>
      <c r="C110" s="5">
        <v>1</v>
      </c>
      <c r="D110" s="5">
        <v>12</v>
      </c>
      <c r="E110" s="5">
        <v>180</v>
      </c>
      <c r="F110" s="5" t="str">
        <f t="shared" si="9"/>
        <v>12@180</v>
      </c>
    </row>
    <row r="111" spans="1:6" ht="15.75">
      <c r="A111" s="5" t="str">
        <f t="shared" si="8"/>
        <v>140.149</v>
      </c>
      <c r="B111" s="5">
        <v>1490</v>
      </c>
      <c r="C111" s="5">
        <v>1</v>
      </c>
      <c r="D111" s="5">
        <v>10</v>
      </c>
      <c r="E111" s="5">
        <v>120</v>
      </c>
      <c r="F111" s="5" t="str">
        <f t="shared" si="9"/>
        <v>10@120</v>
      </c>
    </row>
    <row r="112" spans="1:6" ht="15.75">
      <c r="A112" s="5" t="str">
        <f t="shared" si="8"/>
        <v>140.1562</v>
      </c>
      <c r="B112" s="5">
        <v>1562</v>
      </c>
      <c r="C112" s="5">
        <v>1</v>
      </c>
      <c r="D112" s="5">
        <v>12</v>
      </c>
      <c r="E112" s="5">
        <v>150</v>
      </c>
      <c r="F112" s="5" t="str">
        <f t="shared" si="9"/>
        <v>12@150</v>
      </c>
    </row>
    <row r="113" spans="1:6" ht="15.75">
      <c r="A113" s="5" t="str">
        <f t="shared" si="8"/>
        <v>140.177</v>
      </c>
      <c r="B113" s="5">
        <v>1770</v>
      </c>
      <c r="C113" s="5">
        <v>1</v>
      </c>
      <c r="D113" s="5">
        <v>10</v>
      </c>
      <c r="E113" s="5">
        <v>100</v>
      </c>
      <c r="F113" s="5" t="str">
        <f t="shared" si="9"/>
        <v>10@100</v>
      </c>
    </row>
    <row r="114" spans="1:6" ht="15.75">
      <c r="A114" s="5" t="str">
        <f t="shared" si="8"/>
        <v>140.1855</v>
      </c>
      <c r="B114" s="5">
        <v>1855</v>
      </c>
      <c r="C114" s="5">
        <v>2</v>
      </c>
      <c r="D114" s="5">
        <v>12</v>
      </c>
      <c r="E114" s="5">
        <v>200</v>
      </c>
      <c r="F114" s="5" t="str">
        <f t="shared" si="9"/>
        <v>12@200</v>
      </c>
    </row>
    <row r="115" spans="1:6" ht="15.75">
      <c r="A115" s="5" t="str">
        <f t="shared" si="8"/>
        <v>140.1945</v>
      </c>
      <c r="B115" s="5">
        <v>1945</v>
      </c>
      <c r="C115" s="5">
        <v>2</v>
      </c>
      <c r="D115" s="5">
        <v>12</v>
      </c>
      <c r="E115" s="5">
        <v>180</v>
      </c>
      <c r="F115" s="5" t="str">
        <f t="shared" si="9"/>
        <v>12@180</v>
      </c>
    </row>
    <row r="116" spans="1:6" ht="15.75">
      <c r="A116" s="5" t="str">
        <f t="shared" si="8"/>
        <v>140.2144</v>
      </c>
      <c r="B116" s="5">
        <v>2144</v>
      </c>
      <c r="C116" s="5">
        <v>1</v>
      </c>
      <c r="D116" s="5">
        <v>12</v>
      </c>
      <c r="E116" s="5">
        <v>120</v>
      </c>
      <c r="F116" s="5" t="str">
        <f t="shared" si="9"/>
        <v>12@120</v>
      </c>
    </row>
    <row r="117" spans="1:6" ht="15.75">
      <c r="A117" s="5" t="str">
        <f t="shared" si="8"/>
        <v>140.2176</v>
      </c>
      <c r="B117" s="5">
        <v>2176</v>
      </c>
      <c r="C117" s="5">
        <v>2</v>
      </c>
      <c r="D117" s="5">
        <v>12</v>
      </c>
      <c r="E117" s="5">
        <v>150</v>
      </c>
      <c r="F117" s="5" t="str">
        <f t="shared" si="9"/>
        <v>12@150</v>
      </c>
    </row>
    <row r="118" spans="1:6" ht="15.75">
      <c r="A118" s="5" t="str">
        <f t="shared" si="8"/>
        <v>140.2533</v>
      </c>
      <c r="B118" s="5">
        <v>2533</v>
      </c>
      <c r="C118" s="5">
        <v>2</v>
      </c>
      <c r="D118" s="5">
        <v>14</v>
      </c>
      <c r="E118" s="5">
        <v>200</v>
      </c>
      <c r="F118" s="5" t="str">
        <f t="shared" si="9"/>
        <v>14@200</v>
      </c>
    </row>
    <row r="119" spans="1:6" ht="15.75">
      <c r="A119" s="5" t="str">
        <f t="shared" si="8"/>
        <v>140.2558</v>
      </c>
      <c r="B119" s="5">
        <v>2558</v>
      </c>
      <c r="C119" s="5">
        <v>1</v>
      </c>
      <c r="D119" s="5">
        <v>12</v>
      </c>
      <c r="E119" s="5">
        <v>100</v>
      </c>
      <c r="F119" s="5" t="str">
        <f t="shared" si="9"/>
        <v>12@100</v>
      </c>
    </row>
    <row r="120" spans="1:6" ht="15.75">
      <c r="A120" s="5" t="str">
        <f t="shared" si="8"/>
        <v>140.257</v>
      </c>
      <c r="B120" s="5">
        <v>2570</v>
      </c>
      <c r="C120" s="5">
        <v>2</v>
      </c>
      <c r="D120" s="5">
        <v>14</v>
      </c>
      <c r="E120" s="5">
        <v>180</v>
      </c>
      <c r="F120" s="5" t="str">
        <f t="shared" si="9"/>
        <v>14@180</v>
      </c>
    </row>
    <row r="121" spans="1:6" ht="15.75">
      <c r="A121" s="5" t="str">
        <f t="shared" si="8"/>
        <v>140.2808</v>
      </c>
      <c r="B121" s="5">
        <v>2808</v>
      </c>
      <c r="C121" s="5">
        <v>2</v>
      </c>
      <c r="D121" s="5">
        <v>12</v>
      </c>
      <c r="E121" s="5">
        <v>120</v>
      </c>
      <c r="F121" s="5" t="str">
        <f t="shared" si="9"/>
        <v>12@120</v>
      </c>
    </row>
    <row r="122" spans="1:6" ht="15.75">
      <c r="A122" s="5" t="str">
        <f t="shared" si="8"/>
        <v>140.3088</v>
      </c>
      <c r="B122" s="5">
        <v>3088</v>
      </c>
      <c r="C122" s="5">
        <v>2</v>
      </c>
      <c r="D122" s="5">
        <v>16</v>
      </c>
      <c r="E122" s="5">
        <v>200</v>
      </c>
      <c r="F122" s="5" t="str">
        <f t="shared" si="9"/>
        <v>16@200</v>
      </c>
    </row>
    <row r="123" spans="1:6" ht="15.75">
      <c r="A123" s="5" t="str">
        <f t="shared" si="8"/>
        <v>140.3173</v>
      </c>
      <c r="B123" s="5">
        <v>3173</v>
      </c>
      <c r="C123" s="5">
        <v>2</v>
      </c>
      <c r="D123" s="5">
        <v>14</v>
      </c>
      <c r="E123" s="5">
        <v>150</v>
      </c>
      <c r="F123" s="5" t="str">
        <f t="shared" si="9"/>
        <v>14@150</v>
      </c>
    </row>
    <row r="124" spans="1:6" ht="15.75">
      <c r="A124" s="5" t="str">
        <f t="shared" si="8"/>
        <v>140.3293</v>
      </c>
      <c r="B124" s="5">
        <v>3293</v>
      </c>
      <c r="C124" s="5">
        <v>2</v>
      </c>
      <c r="D124" s="5">
        <v>16</v>
      </c>
      <c r="E124" s="5">
        <v>180</v>
      </c>
      <c r="F124" s="5" t="str">
        <f t="shared" si="9"/>
        <v>16@180</v>
      </c>
    </row>
    <row r="125" spans="1:6" ht="15.75">
      <c r="A125" s="5" t="str">
        <f t="shared" si="8"/>
        <v>140.3472</v>
      </c>
      <c r="B125" s="5">
        <v>3472</v>
      </c>
      <c r="C125" s="5">
        <v>2</v>
      </c>
      <c r="D125" s="5">
        <v>12</v>
      </c>
      <c r="E125" s="5">
        <v>100</v>
      </c>
      <c r="F125" s="5" t="str">
        <f t="shared" si="9"/>
        <v>12@100</v>
      </c>
    </row>
    <row r="126" spans="1:6" ht="15.75">
      <c r="A126" s="5" t="str">
        <f t="shared" si="8"/>
        <v>140.3613</v>
      </c>
      <c r="B126" s="5">
        <v>3613</v>
      </c>
      <c r="C126" s="5">
        <v>2</v>
      </c>
      <c r="D126" s="5">
        <v>14</v>
      </c>
      <c r="E126" s="5">
        <v>120</v>
      </c>
      <c r="F126" s="5" t="str">
        <f t="shared" si="9"/>
        <v>14@120</v>
      </c>
    </row>
    <row r="127" spans="1:6" ht="15.75">
      <c r="A127" s="5" t="str">
        <f t="shared" si="8"/>
        <v>140.3974</v>
      </c>
      <c r="B127" s="5">
        <v>3974</v>
      </c>
      <c r="C127" s="5">
        <v>2</v>
      </c>
      <c r="D127" s="5">
        <v>16</v>
      </c>
      <c r="E127" s="5">
        <v>150</v>
      </c>
      <c r="F127" s="5" t="str">
        <f t="shared" si="9"/>
        <v>16@150</v>
      </c>
    </row>
    <row r="128" spans="1:6" ht="15.75">
      <c r="A128" s="5" t="str">
        <f t="shared" si="8"/>
        <v>140.4034</v>
      </c>
      <c r="B128" s="5">
        <v>4034</v>
      </c>
      <c r="C128" s="5">
        <v>2</v>
      </c>
      <c r="D128" s="5">
        <v>14</v>
      </c>
      <c r="E128" s="5">
        <v>100</v>
      </c>
      <c r="F128" s="5" t="str">
        <f t="shared" si="9"/>
        <v>14@100</v>
      </c>
    </row>
    <row r="129" spans="1:6" ht="15.75">
      <c r="A129" s="5" t="str">
        <f t="shared" si="8"/>
        <v>140.4595</v>
      </c>
      <c r="B129" s="5">
        <v>4595</v>
      </c>
      <c r="C129" s="5">
        <v>2</v>
      </c>
      <c r="D129" s="5">
        <v>16</v>
      </c>
      <c r="E129" s="5">
        <v>120</v>
      </c>
      <c r="F129" s="5" t="str">
        <f t="shared" si="9"/>
        <v>16@120</v>
      </c>
    </row>
    <row r="130" spans="1:6" ht="15.75">
      <c r="A130" s="5" t="str">
        <f t="shared" si="8"/>
        <v>140.48</v>
      </c>
      <c r="B130" s="5">
        <v>4800</v>
      </c>
      <c r="C130" s="5">
        <v>2</v>
      </c>
      <c r="D130" s="5">
        <v>16</v>
      </c>
      <c r="E130" s="5">
        <v>100</v>
      </c>
      <c r="F130" s="5" t="str">
        <f t="shared" si="9"/>
        <v>16@100</v>
      </c>
    </row>
    <row r="131" spans="1:6" ht="15.75">
      <c r="A131" s="5" t="str">
        <f t="shared" si="8"/>
        <v>140.5465</v>
      </c>
      <c r="B131" s="5">
        <v>5465</v>
      </c>
      <c r="C131" s="5">
        <v>2</v>
      </c>
      <c r="D131" s="5" t="s">
        <v>29</v>
      </c>
      <c r="E131" s="5" t="s">
        <v>30</v>
      </c>
      <c r="F131" s="5" t="s">
        <v>31</v>
      </c>
    </row>
    <row r="132" spans="1:6" ht="15.75">
      <c r="A132" s="5" t="str">
        <f aca="true" t="shared" si="10" ref="A132:A158">15&amp;(B132/10000)</f>
        <v>150</v>
      </c>
      <c r="B132" s="5">
        <v>0</v>
      </c>
      <c r="C132" s="5">
        <v>1</v>
      </c>
      <c r="D132" s="5">
        <v>10</v>
      </c>
      <c r="E132" s="5">
        <v>190</v>
      </c>
      <c r="F132" s="5" t="str">
        <f aca="true" t="shared" si="11" ref="F132:F157">(IF(C132=2,"",""))&amp;D132&amp;"@"&amp;E132</f>
        <v>10@190</v>
      </c>
    </row>
    <row r="133" spans="1:6" ht="15.75">
      <c r="A133" s="5" t="str">
        <f t="shared" si="10"/>
        <v>150.01</v>
      </c>
      <c r="B133" s="5">
        <v>100</v>
      </c>
      <c r="C133" s="5">
        <v>1</v>
      </c>
      <c r="D133" s="5">
        <v>10</v>
      </c>
      <c r="E133" s="5">
        <v>190</v>
      </c>
      <c r="F133" s="5" t="str">
        <f t="shared" si="11"/>
        <v>10@190</v>
      </c>
    </row>
    <row r="134" spans="1:6" ht="15.75">
      <c r="A134" s="5" t="str">
        <f t="shared" si="10"/>
        <v>150.1042</v>
      </c>
      <c r="B134" s="5">
        <v>1042</v>
      </c>
      <c r="C134" s="5">
        <v>1</v>
      </c>
      <c r="D134" s="5">
        <v>10</v>
      </c>
      <c r="E134" s="5">
        <v>180</v>
      </c>
      <c r="F134" s="5" t="str">
        <f t="shared" si="11"/>
        <v>10@180</v>
      </c>
    </row>
    <row r="135" spans="1:6" ht="15.75">
      <c r="A135" s="5" t="str">
        <f t="shared" si="10"/>
        <v>150.1152</v>
      </c>
      <c r="B135" s="5">
        <v>1152</v>
      </c>
      <c r="C135" s="5">
        <v>1</v>
      </c>
      <c r="D135" s="5">
        <v>10</v>
      </c>
      <c r="E135" s="5">
        <v>150</v>
      </c>
      <c r="F135" s="5" t="str">
        <f t="shared" si="11"/>
        <v>10@150</v>
      </c>
    </row>
    <row r="136" spans="1:6" ht="15.75">
      <c r="A136" s="5" t="str">
        <f t="shared" si="10"/>
        <v>150.1373</v>
      </c>
      <c r="B136" s="5">
        <v>1373</v>
      </c>
      <c r="C136" s="5">
        <v>1</v>
      </c>
      <c r="D136" s="5">
        <v>12</v>
      </c>
      <c r="E136" s="5">
        <v>200</v>
      </c>
      <c r="F136" s="5" t="str">
        <f t="shared" si="11"/>
        <v>12@200</v>
      </c>
    </row>
    <row r="137" spans="1:6" ht="15.75">
      <c r="A137" s="5" t="str">
        <f t="shared" si="10"/>
        <v>150.1467</v>
      </c>
      <c r="B137" s="5">
        <v>1467</v>
      </c>
      <c r="C137" s="5">
        <v>1</v>
      </c>
      <c r="D137" s="5">
        <v>12</v>
      </c>
      <c r="E137" s="5">
        <v>180</v>
      </c>
      <c r="F137" s="5" t="str">
        <f t="shared" si="11"/>
        <v>12@180</v>
      </c>
    </row>
    <row r="138" spans="1:6" ht="15.75">
      <c r="A138" s="5" t="str">
        <f t="shared" si="10"/>
        <v>150.1622</v>
      </c>
      <c r="B138" s="5">
        <v>1622</v>
      </c>
      <c r="C138" s="5">
        <v>1</v>
      </c>
      <c r="D138" s="5">
        <v>10</v>
      </c>
      <c r="E138" s="5">
        <v>120</v>
      </c>
      <c r="F138" s="5" t="str">
        <f t="shared" si="11"/>
        <v>10@120</v>
      </c>
    </row>
    <row r="139" spans="1:6" ht="15.75">
      <c r="A139" s="5" t="str">
        <f t="shared" si="10"/>
        <v>150.17</v>
      </c>
      <c r="B139" s="5">
        <v>1700</v>
      </c>
      <c r="C139" s="5">
        <v>1</v>
      </c>
      <c r="D139" s="5">
        <v>12</v>
      </c>
      <c r="E139" s="5">
        <v>150</v>
      </c>
      <c r="F139" s="5" t="str">
        <f t="shared" si="11"/>
        <v>12@150</v>
      </c>
    </row>
    <row r="140" spans="1:6" ht="15.75">
      <c r="A140" s="5" t="str">
        <f t="shared" si="10"/>
        <v>150.1929</v>
      </c>
      <c r="B140" s="5">
        <v>1929</v>
      </c>
      <c r="C140" s="5">
        <v>1</v>
      </c>
      <c r="D140" s="5">
        <v>10</v>
      </c>
      <c r="E140" s="5">
        <v>100</v>
      </c>
      <c r="F140" s="5" t="str">
        <f t="shared" si="11"/>
        <v>10@100</v>
      </c>
    </row>
    <row r="141" spans="1:6" ht="15.75">
      <c r="A141" s="5" t="str">
        <f t="shared" si="10"/>
        <v>150.202</v>
      </c>
      <c r="B141" s="5">
        <v>2020</v>
      </c>
      <c r="C141" s="5">
        <v>2</v>
      </c>
      <c r="D141" s="5">
        <v>12</v>
      </c>
      <c r="E141" s="5">
        <v>200</v>
      </c>
      <c r="F141" s="5" t="str">
        <f t="shared" si="11"/>
        <v>12@200</v>
      </c>
    </row>
    <row r="142" spans="1:6" ht="15.75">
      <c r="A142" s="5" t="str">
        <f t="shared" si="10"/>
        <v>150.212</v>
      </c>
      <c r="B142" s="5">
        <v>2120</v>
      </c>
      <c r="C142" s="5">
        <v>2</v>
      </c>
      <c r="D142" s="5">
        <v>12</v>
      </c>
      <c r="E142" s="5">
        <v>180</v>
      </c>
      <c r="F142" s="5" t="str">
        <f t="shared" si="11"/>
        <v>12@180</v>
      </c>
    </row>
    <row r="143" spans="1:6" ht="15.75">
      <c r="A143" s="5" t="str">
        <f t="shared" si="10"/>
        <v>150.2339</v>
      </c>
      <c r="B143" s="5">
        <v>2339</v>
      </c>
      <c r="C143" s="5">
        <v>1</v>
      </c>
      <c r="D143" s="5">
        <v>12</v>
      </c>
      <c r="E143" s="5">
        <v>120</v>
      </c>
      <c r="F143" s="5" t="str">
        <f t="shared" si="11"/>
        <v>12@120</v>
      </c>
    </row>
    <row r="144" spans="1:6" ht="15.75">
      <c r="A144" s="5" t="str">
        <f t="shared" si="10"/>
        <v>150.2374</v>
      </c>
      <c r="B144" s="5">
        <v>2374</v>
      </c>
      <c r="C144" s="5">
        <v>2</v>
      </c>
      <c r="D144" s="5">
        <v>12</v>
      </c>
      <c r="E144" s="5">
        <v>150</v>
      </c>
      <c r="F144" s="5" t="str">
        <f t="shared" si="11"/>
        <v>12@150</v>
      </c>
    </row>
    <row r="145" spans="1:6" ht="15.75">
      <c r="A145" s="5" t="str">
        <f t="shared" si="10"/>
        <v>150.2767</v>
      </c>
      <c r="B145" s="5">
        <v>2767</v>
      </c>
      <c r="C145" s="5">
        <v>2</v>
      </c>
      <c r="D145" s="5">
        <v>14</v>
      </c>
      <c r="E145" s="5">
        <v>200</v>
      </c>
      <c r="F145" s="5" t="str">
        <f t="shared" si="11"/>
        <v>14@200</v>
      </c>
    </row>
    <row r="146" spans="1:6" ht="15.75">
      <c r="A146" s="5" t="str">
        <f t="shared" si="10"/>
        <v>150.2796</v>
      </c>
      <c r="B146" s="5">
        <v>2796</v>
      </c>
      <c r="C146" s="5">
        <v>1</v>
      </c>
      <c r="D146" s="5">
        <v>12</v>
      </c>
      <c r="E146" s="5">
        <v>100</v>
      </c>
      <c r="F146" s="5" t="str">
        <f t="shared" si="11"/>
        <v>12@100</v>
      </c>
    </row>
    <row r="147" spans="1:6" ht="15.75">
      <c r="A147" s="5" t="str">
        <f t="shared" si="10"/>
        <v>150.2807</v>
      </c>
      <c r="B147" s="5">
        <v>2807</v>
      </c>
      <c r="C147" s="5">
        <v>2</v>
      </c>
      <c r="D147" s="5">
        <v>14</v>
      </c>
      <c r="E147" s="5">
        <v>180</v>
      </c>
      <c r="F147" s="5" t="str">
        <f t="shared" si="11"/>
        <v>14@180</v>
      </c>
    </row>
    <row r="148" spans="1:6" ht="15.75">
      <c r="A148" s="5" t="str">
        <f t="shared" si="10"/>
        <v>150.3073</v>
      </c>
      <c r="B148" s="5">
        <v>3073</v>
      </c>
      <c r="C148" s="5">
        <v>2</v>
      </c>
      <c r="D148" s="5">
        <v>12</v>
      </c>
      <c r="E148" s="5">
        <v>120</v>
      </c>
      <c r="F148" s="5" t="str">
        <f t="shared" si="11"/>
        <v>12@120</v>
      </c>
    </row>
    <row r="149" spans="1:6" ht="15.75">
      <c r="A149" s="5" t="str">
        <f t="shared" si="10"/>
        <v>150.338</v>
      </c>
      <c r="B149" s="5">
        <v>3380</v>
      </c>
      <c r="C149" s="5">
        <v>2</v>
      </c>
      <c r="D149" s="5">
        <v>16</v>
      </c>
      <c r="E149" s="5">
        <v>200</v>
      </c>
      <c r="F149" s="5" t="str">
        <f t="shared" si="11"/>
        <v>16@200</v>
      </c>
    </row>
    <row r="150" spans="1:6" ht="15.75">
      <c r="A150" s="5" t="str">
        <f t="shared" si="10"/>
        <v>150.3484</v>
      </c>
      <c r="B150" s="5">
        <v>3484</v>
      </c>
      <c r="C150" s="5">
        <v>2</v>
      </c>
      <c r="D150" s="5">
        <v>14</v>
      </c>
      <c r="E150" s="5">
        <v>150</v>
      </c>
      <c r="F150" s="5" t="str">
        <f t="shared" si="11"/>
        <v>14@150</v>
      </c>
    </row>
    <row r="151" spans="1:6" ht="15.75">
      <c r="A151" s="5" t="str">
        <f t="shared" si="10"/>
        <v>150.3611</v>
      </c>
      <c r="B151" s="5">
        <v>3611</v>
      </c>
      <c r="C151" s="5">
        <v>2</v>
      </c>
      <c r="D151" s="5">
        <v>16</v>
      </c>
      <c r="E151" s="5">
        <v>180</v>
      </c>
      <c r="F151" s="5" t="str">
        <f t="shared" si="11"/>
        <v>16@180</v>
      </c>
    </row>
    <row r="152" spans="1:6" ht="15.75">
      <c r="A152" s="5" t="str">
        <f t="shared" si="10"/>
        <v>150.3818</v>
      </c>
      <c r="B152" s="5">
        <v>3818</v>
      </c>
      <c r="C152" s="5">
        <v>2</v>
      </c>
      <c r="D152" s="5">
        <v>12</v>
      </c>
      <c r="E152" s="5">
        <v>100</v>
      </c>
      <c r="F152" s="5" t="str">
        <f t="shared" si="11"/>
        <v>12@100</v>
      </c>
    </row>
    <row r="153" spans="1:6" ht="15.75">
      <c r="A153" s="5" t="str">
        <f t="shared" si="10"/>
        <v>150.3964</v>
      </c>
      <c r="B153" s="5">
        <v>3964</v>
      </c>
      <c r="C153" s="5">
        <v>2</v>
      </c>
      <c r="D153" s="5">
        <v>14</v>
      </c>
      <c r="E153" s="5">
        <v>120</v>
      </c>
      <c r="F153" s="5" t="str">
        <f t="shared" si="11"/>
        <v>14@120</v>
      </c>
    </row>
    <row r="154" spans="1:6" ht="15.75">
      <c r="A154" s="5" t="str">
        <f t="shared" si="10"/>
        <v>150.4372</v>
      </c>
      <c r="B154" s="5">
        <v>4372</v>
      </c>
      <c r="C154" s="5">
        <v>2</v>
      </c>
      <c r="D154" s="5">
        <v>16</v>
      </c>
      <c r="E154" s="5">
        <v>150</v>
      </c>
      <c r="F154" s="5" t="str">
        <f t="shared" si="11"/>
        <v>16@150</v>
      </c>
    </row>
    <row r="155" spans="1:6" ht="15.75">
      <c r="A155" s="5" t="str">
        <f t="shared" si="10"/>
        <v>150.445</v>
      </c>
      <c r="B155" s="5">
        <v>4450</v>
      </c>
      <c r="C155" s="5">
        <v>2</v>
      </c>
      <c r="D155" s="5">
        <v>14</v>
      </c>
      <c r="E155" s="5">
        <v>100</v>
      </c>
      <c r="F155" s="5" t="str">
        <f t="shared" si="11"/>
        <v>14@100</v>
      </c>
    </row>
    <row r="156" spans="1:6" ht="15.75">
      <c r="A156" s="5" t="str">
        <f t="shared" si="10"/>
        <v>150.5072</v>
      </c>
      <c r="B156" s="5">
        <v>5072</v>
      </c>
      <c r="C156" s="5">
        <v>2</v>
      </c>
      <c r="D156" s="5">
        <v>16</v>
      </c>
      <c r="E156" s="5">
        <v>120</v>
      </c>
      <c r="F156" s="5" t="str">
        <f t="shared" si="11"/>
        <v>16@120</v>
      </c>
    </row>
    <row r="157" spans="1:6" ht="15.75">
      <c r="A157" s="5" t="str">
        <f t="shared" si="10"/>
        <v>150.5319</v>
      </c>
      <c r="B157" s="5">
        <v>5319</v>
      </c>
      <c r="C157" s="5">
        <v>2</v>
      </c>
      <c r="D157" s="5">
        <v>16</v>
      </c>
      <c r="E157" s="5">
        <v>100</v>
      </c>
      <c r="F157" s="5" t="str">
        <f t="shared" si="11"/>
        <v>16@100</v>
      </c>
    </row>
    <row r="158" spans="1:6" ht="15.75">
      <c r="A158" s="5" t="str">
        <f t="shared" si="10"/>
        <v>150.6088</v>
      </c>
      <c r="B158" s="5">
        <v>6088</v>
      </c>
      <c r="C158" s="5">
        <v>2</v>
      </c>
      <c r="D158" s="5" t="s">
        <v>29</v>
      </c>
      <c r="E158" s="5" t="s">
        <v>30</v>
      </c>
      <c r="F158" s="5" t="s">
        <v>31</v>
      </c>
    </row>
    <row r="159" spans="1:6" ht="15.75">
      <c r="A159" s="5" t="str">
        <f aca="true" t="shared" si="12" ref="A159:A185">16&amp;(B159/10000)</f>
        <v>160</v>
      </c>
      <c r="B159" s="5">
        <v>0</v>
      </c>
      <c r="C159" s="5">
        <v>1</v>
      </c>
      <c r="D159" s="5">
        <v>10</v>
      </c>
      <c r="E159" s="5">
        <v>180</v>
      </c>
      <c r="F159" s="5" t="str">
        <f aca="true" t="shared" si="13" ref="F159:F184">(IF(C159=2,"",""))&amp;D159&amp;"@"&amp;E159</f>
        <v>10@180</v>
      </c>
    </row>
    <row r="160" spans="1:6" ht="15.75">
      <c r="A160" s="5" t="str">
        <f t="shared" si="12"/>
        <v>160.01</v>
      </c>
      <c r="B160" s="5">
        <v>100</v>
      </c>
      <c r="C160" s="5">
        <v>1</v>
      </c>
      <c r="D160" s="5">
        <v>10</v>
      </c>
      <c r="E160" s="5">
        <v>180</v>
      </c>
      <c r="F160" s="5" t="str">
        <f t="shared" si="13"/>
        <v>10@180</v>
      </c>
    </row>
    <row r="161" spans="1:6" ht="15.75">
      <c r="A161" s="5" t="str">
        <f t="shared" si="12"/>
        <v>160.1124</v>
      </c>
      <c r="B161" s="5">
        <v>1124</v>
      </c>
      <c r="C161" s="5">
        <v>1</v>
      </c>
      <c r="D161" s="5">
        <v>10</v>
      </c>
      <c r="E161" s="5">
        <v>180</v>
      </c>
      <c r="F161" s="5" t="str">
        <f t="shared" si="13"/>
        <v>10@180</v>
      </c>
    </row>
    <row r="162" spans="1:6" ht="15.75">
      <c r="A162" s="5" t="str">
        <f t="shared" si="12"/>
        <v>160.1244</v>
      </c>
      <c r="B162" s="5">
        <v>1244</v>
      </c>
      <c r="C162" s="5">
        <v>1</v>
      </c>
      <c r="D162" s="5">
        <v>10</v>
      </c>
      <c r="E162" s="5">
        <v>150</v>
      </c>
      <c r="F162" s="5" t="str">
        <f t="shared" si="13"/>
        <v>10@150</v>
      </c>
    </row>
    <row r="163" spans="1:6" ht="15.75">
      <c r="A163" s="5" t="str">
        <f t="shared" si="12"/>
        <v>160.1483</v>
      </c>
      <c r="B163" s="5">
        <v>1483</v>
      </c>
      <c r="C163" s="5">
        <v>1</v>
      </c>
      <c r="D163" s="5">
        <v>12</v>
      </c>
      <c r="E163" s="5">
        <v>200</v>
      </c>
      <c r="F163" s="5" t="str">
        <f t="shared" si="13"/>
        <v>12@200</v>
      </c>
    </row>
    <row r="164" spans="1:6" ht="15.75">
      <c r="A164" s="5" t="str">
        <f t="shared" si="12"/>
        <v>160.1585</v>
      </c>
      <c r="B164" s="5">
        <v>1585</v>
      </c>
      <c r="C164" s="5">
        <v>1</v>
      </c>
      <c r="D164" s="5">
        <v>12</v>
      </c>
      <c r="E164" s="5">
        <v>180</v>
      </c>
      <c r="F164" s="5" t="str">
        <f t="shared" si="13"/>
        <v>12@180</v>
      </c>
    </row>
    <row r="165" spans="1:6" ht="15.75">
      <c r="A165" s="5" t="str">
        <f t="shared" si="12"/>
        <v>160.1754</v>
      </c>
      <c r="B165" s="5">
        <v>1754</v>
      </c>
      <c r="C165" s="5">
        <v>1</v>
      </c>
      <c r="D165" s="5">
        <v>10</v>
      </c>
      <c r="E165" s="5">
        <v>120</v>
      </c>
      <c r="F165" s="5" t="str">
        <f t="shared" si="13"/>
        <v>10@120</v>
      </c>
    </row>
    <row r="166" spans="1:6" ht="15.75">
      <c r="A166" s="5" t="str">
        <f t="shared" si="12"/>
        <v>160.1837</v>
      </c>
      <c r="B166" s="5">
        <v>1837</v>
      </c>
      <c r="C166" s="5">
        <v>1</v>
      </c>
      <c r="D166" s="5">
        <v>12</v>
      </c>
      <c r="E166" s="5">
        <v>150</v>
      </c>
      <c r="F166" s="5" t="str">
        <f t="shared" si="13"/>
        <v>12@150</v>
      </c>
    </row>
    <row r="167" spans="1:6" ht="15.75">
      <c r="A167" s="5" t="str">
        <f t="shared" si="12"/>
        <v>160.2087</v>
      </c>
      <c r="B167" s="5">
        <v>2087</v>
      </c>
      <c r="C167" s="5">
        <v>1</v>
      </c>
      <c r="D167" s="5">
        <v>10</v>
      </c>
      <c r="E167" s="5">
        <v>100</v>
      </c>
      <c r="F167" s="5" t="str">
        <f t="shared" si="13"/>
        <v>10@100</v>
      </c>
    </row>
    <row r="168" spans="1:6" ht="15.75">
      <c r="A168" s="5" t="str">
        <f t="shared" si="12"/>
        <v>160.2184</v>
      </c>
      <c r="B168" s="5">
        <v>2184</v>
      </c>
      <c r="C168" s="5">
        <v>2</v>
      </c>
      <c r="D168" s="5">
        <v>12</v>
      </c>
      <c r="E168" s="5">
        <v>200</v>
      </c>
      <c r="F168" s="5" t="str">
        <f t="shared" si="13"/>
        <v>12@200</v>
      </c>
    </row>
    <row r="169" spans="1:6" ht="15.75">
      <c r="A169" s="5" t="str">
        <f t="shared" si="12"/>
        <v>160.2295</v>
      </c>
      <c r="B169" s="5">
        <v>2295</v>
      </c>
      <c r="C169" s="5">
        <v>2</v>
      </c>
      <c r="D169" s="5">
        <v>12</v>
      </c>
      <c r="E169" s="5">
        <v>180</v>
      </c>
      <c r="F169" s="5" t="str">
        <f t="shared" si="13"/>
        <v>12@180</v>
      </c>
    </row>
    <row r="170" spans="1:6" ht="15.75">
      <c r="A170" s="5" t="str">
        <f t="shared" si="12"/>
        <v>160.2534</v>
      </c>
      <c r="B170" s="5">
        <v>2534</v>
      </c>
      <c r="C170" s="5">
        <v>1</v>
      </c>
      <c r="D170" s="5">
        <v>12</v>
      </c>
      <c r="E170" s="5">
        <v>120</v>
      </c>
      <c r="F170" s="5" t="str">
        <f t="shared" si="13"/>
        <v>12@120</v>
      </c>
    </row>
    <row r="171" spans="1:6" ht="15.75">
      <c r="A171" s="5" t="str">
        <f t="shared" si="12"/>
        <v>160.2572</v>
      </c>
      <c r="B171" s="5">
        <v>2572</v>
      </c>
      <c r="C171" s="5">
        <v>2</v>
      </c>
      <c r="D171" s="5">
        <v>12</v>
      </c>
      <c r="E171" s="5">
        <v>150</v>
      </c>
      <c r="F171" s="5" t="str">
        <f t="shared" si="13"/>
        <v>12@150</v>
      </c>
    </row>
    <row r="172" spans="1:6" ht="15.75">
      <c r="A172" s="5" t="str">
        <f t="shared" si="12"/>
        <v>160.3001</v>
      </c>
      <c r="B172" s="5">
        <v>3001</v>
      </c>
      <c r="C172" s="5">
        <v>2</v>
      </c>
      <c r="D172" s="5">
        <v>14</v>
      </c>
      <c r="E172" s="5">
        <v>200</v>
      </c>
      <c r="F172" s="5" t="str">
        <f t="shared" si="13"/>
        <v>14@200</v>
      </c>
    </row>
    <row r="173" spans="1:6" ht="15.75">
      <c r="A173" s="5" t="str">
        <f t="shared" si="12"/>
        <v>160.3035</v>
      </c>
      <c r="B173" s="5">
        <v>3035</v>
      </c>
      <c r="C173" s="5">
        <v>1</v>
      </c>
      <c r="D173" s="5">
        <v>12</v>
      </c>
      <c r="E173" s="5">
        <v>100</v>
      </c>
      <c r="F173" s="5" t="str">
        <f t="shared" si="13"/>
        <v>12@100</v>
      </c>
    </row>
    <row r="174" spans="1:6" ht="15.75">
      <c r="A174" s="5" t="str">
        <f t="shared" si="12"/>
        <v>160.3045</v>
      </c>
      <c r="B174" s="5">
        <v>3045</v>
      </c>
      <c r="C174" s="5">
        <v>2</v>
      </c>
      <c r="D174" s="5">
        <v>14</v>
      </c>
      <c r="E174" s="5">
        <v>180</v>
      </c>
      <c r="F174" s="5" t="str">
        <f t="shared" si="13"/>
        <v>14@180</v>
      </c>
    </row>
    <row r="175" spans="1:6" ht="15.75">
      <c r="A175" s="5" t="str">
        <f t="shared" si="12"/>
        <v>160.3338</v>
      </c>
      <c r="B175" s="5">
        <v>3338</v>
      </c>
      <c r="C175" s="5">
        <v>2</v>
      </c>
      <c r="D175" s="5">
        <v>12</v>
      </c>
      <c r="E175" s="5">
        <v>120</v>
      </c>
      <c r="F175" s="5" t="str">
        <f t="shared" si="13"/>
        <v>12@120</v>
      </c>
    </row>
    <row r="176" spans="1:6" ht="15.75">
      <c r="A176" s="5" t="str">
        <f t="shared" si="12"/>
        <v>160.3672</v>
      </c>
      <c r="B176" s="5">
        <v>3672</v>
      </c>
      <c r="C176" s="5">
        <v>2</v>
      </c>
      <c r="D176" s="5">
        <v>16</v>
      </c>
      <c r="E176" s="5">
        <v>200</v>
      </c>
      <c r="F176" s="5" t="str">
        <f t="shared" si="13"/>
        <v>16@200</v>
      </c>
    </row>
    <row r="177" spans="1:6" ht="15.75">
      <c r="A177" s="5" t="str">
        <f t="shared" si="12"/>
        <v>160.3796</v>
      </c>
      <c r="B177" s="5">
        <v>3796</v>
      </c>
      <c r="C177" s="5">
        <v>2</v>
      </c>
      <c r="D177" s="5">
        <v>14</v>
      </c>
      <c r="E177" s="5">
        <v>150</v>
      </c>
      <c r="F177" s="5" t="str">
        <f t="shared" si="13"/>
        <v>14@150</v>
      </c>
    </row>
    <row r="178" spans="1:6" ht="15.75">
      <c r="A178" s="5" t="str">
        <f t="shared" si="12"/>
        <v>160.3929</v>
      </c>
      <c r="B178" s="5">
        <v>3929</v>
      </c>
      <c r="C178" s="5">
        <v>2</v>
      </c>
      <c r="D178" s="5">
        <v>16</v>
      </c>
      <c r="E178" s="5">
        <v>180</v>
      </c>
      <c r="F178" s="5" t="str">
        <f t="shared" si="13"/>
        <v>16@180</v>
      </c>
    </row>
    <row r="179" spans="1:6" ht="15.75">
      <c r="A179" s="5" t="str">
        <f t="shared" si="12"/>
        <v>160.4164</v>
      </c>
      <c r="B179" s="5">
        <v>4164</v>
      </c>
      <c r="C179" s="5">
        <v>2</v>
      </c>
      <c r="D179" s="5">
        <v>12</v>
      </c>
      <c r="E179" s="5">
        <v>100</v>
      </c>
      <c r="F179" s="5" t="str">
        <f t="shared" si="13"/>
        <v>12@100</v>
      </c>
    </row>
    <row r="180" spans="1:6" ht="15.75">
      <c r="A180" s="5" t="str">
        <f t="shared" si="12"/>
        <v>160.4315</v>
      </c>
      <c r="B180" s="5">
        <v>4315</v>
      </c>
      <c r="C180" s="5">
        <v>2</v>
      </c>
      <c r="D180" s="5">
        <v>14</v>
      </c>
      <c r="E180" s="5">
        <v>120</v>
      </c>
      <c r="F180" s="5" t="str">
        <f t="shared" si="13"/>
        <v>14@120</v>
      </c>
    </row>
    <row r="181" spans="1:6" ht="15.75">
      <c r="A181" s="5" t="str">
        <f t="shared" si="12"/>
        <v>160.477</v>
      </c>
      <c r="B181" s="5">
        <v>4770</v>
      </c>
      <c r="C181" s="5">
        <v>2</v>
      </c>
      <c r="D181" s="5">
        <v>16</v>
      </c>
      <c r="E181" s="5">
        <v>150</v>
      </c>
      <c r="F181" s="5" t="str">
        <f t="shared" si="13"/>
        <v>16@150</v>
      </c>
    </row>
    <row r="182" spans="1:6" ht="15.75">
      <c r="A182" s="5" t="str">
        <f t="shared" si="12"/>
        <v>160.4865</v>
      </c>
      <c r="B182" s="5">
        <v>4865</v>
      </c>
      <c r="C182" s="5">
        <v>2</v>
      </c>
      <c r="D182" s="5">
        <v>14</v>
      </c>
      <c r="E182" s="5">
        <v>100</v>
      </c>
      <c r="F182" s="5" t="str">
        <f t="shared" si="13"/>
        <v>14@100</v>
      </c>
    </row>
    <row r="183" spans="1:6" ht="15.75">
      <c r="A183" s="5" t="str">
        <f t="shared" si="12"/>
        <v>160.5549</v>
      </c>
      <c r="B183" s="5">
        <v>5549</v>
      </c>
      <c r="C183" s="5">
        <v>2</v>
      </c>
      <c r="D183" s="5">
        <v>16</v>
      </c>
      <c r="E183" s="5">
        <v>120</v>
      </c>
      <c r="F183" s="5" t="str">
        <f t="shared" si="13"/>
        <v>16@120</v>
      </c>
    </row>
    <row r="184" spans="1:6" ht="15.75">
      <c r="A184" s="5" t="str">
        <f t="shared" si="12"/>
        <v>160.5839</v>
      </c>
      <c r="B184" s="5">
        <v>5839</v>
      </c>
      <c r="C184" s="5">
        <v>2</v>
      </c>
      <c r="D184" s="5">
        <v>16</v>
      </c>
      <c r="E184" s="5">
        <v>100</v>
      </c>
      <c r="F184" s="5" t="str">
        <f t="shared" si="13"/>
        <v>16@100</v>
      </c>
    </row>
    <row r="185" spans="1:6" ht="15.75">
      <c r="A185" s="5" t="str">
        <f t="shared" si="12"/>
        <v>160.6712</v>
      </c>
      <c r="B185" s="5">
        <v>6712</v>
      </c>
      <c r="C185" s="5">
        <v>2</v>
      </c>
      <c r="D185" s="5" t="s">
        <v>29</v>
      </c>
      <c r="E185" s="5" t="s">
        <v>30</v>
      </c>
      <c r="F185" s="5" t="s">
        <v>31</v>
      </c>
    </row>
    <row r="186" spans="1:6" ht="15.75">
      <c r="A186" s="5" t="str">
        <f aca="true" t="shared" si="14" ref="A186:A212">8&amp;(B186/10000)</f>
        <v>80</v>
      </c>
      <c r="B186" s="5">
        <v>0</v>
      </c>
      <c r="C186" s="5">
        <v>1</v>
      </c>
      <c r="D186" s="5">
        <v>6</v>
      </c>
      <c r="E186" s="5">
        <v>130</v>
      </c>
      <c r="F186" s="5" t="str">
        <f aca="true" t="shared" si="15" ref="F186:F211">(IF(C186=2,"",""))&amp;D186&amp;"@"&amp;E186</f>
        <v>6@130</v>
      </c>
    </row>
    <row r="187" spans="1:6" ht="15.75">
      <c r="A187" s="5" t="str">
        <f t="shared" si="14"/>
        <v>80.01</v>
      </c>
      <c r="B187" s="5">
        <v>100</v>
      </c>
      <c r="C187" s="5">
        <v>1</v>
      </c>
      <c r="D187" s="5">
        <v>6</v>
      </c>
      <c r="E187" s="5">
        <v>130</v>
      </c>
      <c r="F187" s="5" t="str">
        <f t="shared" si="15"/>
        <v>6@130</v>
      </c>
    </row>
    <row r="188" spans="1:6" ht="15.75">
      <c r="A188" s="5" t="str">
        <f t="shared" si="14"/>
        <v>80.0174</v>
      </c>
      <c r="B188" s="5">
        <v>174</v>
      </c>
      <c r="C188" s="5">
        <v>1</v>
      </c>
      <c r="D188" s="5">
        <v>6</v>
      </c>
      <c r="E188" s="5">
        <v>130</v>
      </c>
      <c r="F188" s="5" t="str">
        <f t="shared" si="15"/>
        <v>6@130</v>
      </c>
    </row>
    <row r="189" spans="1:6" ht="15.75">
      <c r="A189" s="5" t="str">
        <f t="shared" si="14"/>
        <v>80.0193</v>
      </c>
      <c r="B189" s="5">
        <v>193</v>
      </c>
      <c r="C189" s="5">
        <v>1</v>
      </c>
      <c r="D189" s="5">
        <v>6</v>
      </c>
      <c r="E189" s="5">
        <v>130</v>
      </c>
      <c r="F189" s="5" t="str">
        <f t="shared" si="15"/>
        <v>6@130</v>
      </c>
    </row>
    <row r="190" spans="1:6" ht="15.75">
      <c r="A190" s="5" t="str">
        <f t="shared" si="14"/>
        <v>80.0214</v>
      </c>
      <c r="B190" s="5">
        <v>214</v>
      </c>
      <c r="C190" s="5">
        <v>1</v>
      </c>
      <c r="D190" s="5">
        <v>6</v>
      </c>
      <c r="E190" s="5">
        <v>120</v>
      </c>
      <c r="F190" s="5" t="str">
        <f t="shared" si="15"/>
        <v>6@120</v>
      </c>
    </row>
    <row r="191" spans="1:6" ht="15.75">
      <c r="A191" s="5" t="str">
        <f t="shared" si="14"/>
        <v>80.0286</v>
      </c>
      <c r="B191" s="5">
        <v>286</v>
      </c>
      <c r="C191" s="5">
        <v>1</v>
      </c>
      <c r="D191" s="5">
        <v>8</v>
      </c>
      <c r="E191" s="5">
        <v>200</v>
      </c>
      <c r="F191" s="5" t="str">
        <f t="shared" si="15"/>
        <v>8@200</v>
      </c>
    </row>
    <row r="192" spans="1:6" ht="15.75">
      <c r="A192" s="5" t="str">
        <f t="shared" si="14"/>
        <v>80.0304</v>
      </c>
      <c r="B192" s="5">
        <v>304</v>
      </c>
      <c r="C192" s="5">
        <v>1</v>
      </c>
      <c r="D192" s="5">
        <v>8</v>
      </c>
      <c r="E192" s="5">
        <v>180</v>
      </c>
      <c r="F192" s="5" t="str">
        <f t="shared" si="15"/>
        <v>8@180</v>
      </c>
    </row>
    <row r="193" spans="1:6" ht="15.75">
      <c r="A193" s="5" t="str">
        <f t="shared" si="14"/>
        <v>80.0336</v>
      </c>
      <c r="B193" s="5">
        <v>336</v>
      </c>
      <c r="C193" s="5">
        <v>1</v>
      </c>
      <c r="D193" s="5">
        <v>8</v>
      </c>
      <c r="E193" s="5">
        <v>150</v>
      </c>
      <c r="F193" s="5" t="str">
        <f t="shared" si="15"/>
        <v>8@150</v>
      </c>
    </row>
    <row r="194" spans="1:6" ht="15.75">
      <c r="A194" s="5" t="str">
        <f t="shared" si="14"/>
        <v>80.0341</v>
      </c>
      <c r="B194" s="5">
        <v>341</v>
      </c>
      <c r="C194" s="5">
        <v>1</v>
      </c>
      <c r="D194" s="5">
        <v>8</v>
      </c>
      <c r="E194" s="5">
        <v>150</v>
      </c>
      <c r="F194" s="5" t="str">
        <f t="shared" si="15"/>
        <v>8@150</v>
      </c>
    </row>
    <row r="195" spans="1:6" ht="15.75">
      <c r="A195" s="5" t="str">
        <f t="shared" si="14"/>
        <v>80.04</v>
      </c>
      <c r="B195" s="5">
        <v>400</v>
      </c>
      <c r="C195" s="5">
        <v>1</v>
      </c>
      <c r="D195" s="5">
        <v>10</v>
      </c>
      <c r="E195" s="5">
        <v>200</v>
      </c>
      <c r="F195" s="5" t="str">
        <f t="shared" si="15"/>
        <v>10@200</v>
      </c>
    </row>
    <row r="196" spans="1:6" ht="15.75">
      <c r="A196" s="5" t="str">
        <f t="shared" si="14"/>
        <v>80.0464</v>
      </c>
      <c r="B196" s="5">
        <v>464</v>
      </c>
      <c r="C196" s="5">
        <v>1</v>
      </c>
      <c r="D196" s="5">
        <v>8</v>
      </c>
      <c r="E196" s="5">
        <v>120</v>
      </c>
      <c r="F196" s="5" t="str">
        <f t="shared" si="15"/>
        <v>8@120</v>
      </c>
    </row>
    <row r="197" spans="1:6" ht="15.75">
      <c r="A197" s="5" t="str">
        <f t="shared" si="14"/>
        <v>80.0493</v>
      </c>
      <c r="B197" s="5">
        <v>493</v>
      </c>
      <c r="C197" s="5">
        <v>1</v>
      </c>
      <c r="D197" s="5">
        <v>10</v>
      </c>
      <c r="E197" s="5">
        <v>180</v>
      </c>
      <c r="F197" s="5" t="str">
        <f t="shared" si="15"/>
        <v>10@180</v>
      </c>
    </row>
    <row r="198" spans="1:6" ht="15.75">
      <c r="A198" s="5" t="str">
        <f t="shared" si="14"/>
        <v>80.0511</v>
      </c>
      <c r="B198" s="5">
        <v>511</v>
      </c>
      <c r="C198" s="5">
        <v>1</v>
      </c>
      <c r="D198" s="5">
        <v>8</v>
      </c>
      <c r="E198" s="5">
        <v>100</v>
      </c>
      <c r="F198" s="5" t="str">
        <f t="shared" si="15"/>
        <v>8@100</v>
      </c>
    </row>
    <row r="199" spans="1:6" ht="15.75">
      <c r="A199" s="5" t="str">
        <f t="shared" si="14"/>
        <v>80.0583</v>
      </c>
      <c r="B199" s="5">
        <v>583</v>
      </c>
      <c r="C199" s="5">
        <v>1</v>
      </c>
      <c r="D199" s="5">
        <v>10</v>
      </c>
      <c r="E199" s="5">
        <v>150</v>
      </c>
      <c r="F199" s="5" t="str">
        <f t="shared" si="15"/>
        <v>10@150</v>
      </c>
    </row>
    <row r="200" spans="1:6" ht="15.75">
      <c r="A200" s="5" t="str">
        <f t="shared" si="14"/>
        <v>80.0604</v>
      </c>
      <c r="B200" s="5">
        <v>604</v>
      </c>
      <c r="C200" s="5">
        <v>1</v>
      </c>
      <c r="D200" s="5">
        <v>12</v>
      </c>
      <c r="E200" s="5">
        <v>200</v>
      </c>
      <c r="F200" s="5" t="str">
        <f t="shared" si="15"/>
        <v>12@200</v>
      </c>
    </row>
    <row r="201" spans="1:6" ht="15.75">
      <c r="A201" s="5" t="str">
        <f t="shared" si="14"/>
        <v>80.0636</v>
      </c>
      <c r="B201" s="5">
        <v>636</v>
      </c>
      <c r="C201" s="5">
        <v>1</v>
      </c>
      <c r="D201" s="5">
        <v>12</v>
      </c>
      <c r="E201" s="5">
        <v>180</v>
      </c>
      <c r="F201" s="5" t="str">
        <f t="shared" si="15"/>
        <v>12@180</v>
      </c>
    </row>
    <row r="202" spans="1:6" ht="15.75">
      <c r="A202" s="5" t="str">
        <f t="shared" si="14"/>
        <v>80.0699</v>
      </c>
      <c r="B202" s="5">
        <v>699</v>
      </c>
      <c r="C202" s="5">
        <v>1</v>
      </c>
      <c r="D202" s="5">
        <v>10</v>
      </c>
      <c r="E202" s="5">
        <v>120</v>
      </c>
      <c r="F202" s="5" t="str">
        <f t="shared" si="15"/>
        <v>10@120</v>
      </c>
    </row>
    <row r="203" spans="1:6" ht="15.75">
      <c r="A203" s="5" t="str">
        <f t="shared" si="14"/>
        <v>80.0738</v>
      </c>
      <c r="B203" s="5">
        <v>738</v>
      </c>
      <c r="C203" s="5">
        <v>1</v>
      </c>
      <c r="D203" s="5">
        <v>12</v>
      </c>
      <c r="E203" s="5">
        <v>150</v>
      </c>
      <c r="F203" s="5" t="str">
        <f t="shared" si="15"/>
        <v>12@150</v>
      </c>
    </row>
    <row r="204" spans="1:6" ht="15.75">
      <c r="A204" s="5" t="str">
        <f t="shared" si="14"/>
        <v>80.082</v>
      </c>
      <c r="B204" s="5">
        <v>820</v>
      </c>
      <c r="C204" s="5">
        <v>1</v>
      </c>
      <c r="D204" s="5">
        <v>10</v>
      </c>
      <c r="E204" s="5">
        <v>100</v>
      </c>
      <c r="F204" s="5" t="str">
        <f t="shared" si="15"/>
        <v>10@100</v>
      </c>
    </row>
    <row r="205" spans="1:6" ht="15.75">
      <c r="A205" s="5" t="str">
        <f t="shared" si="14"/>
        <v>80.0866</v>
      </c>
      <c r="B205" s="5">
        <v>866</v>
      </c>
      <c r="C205" s="5">
        <v>2</v>
      </c>
      <c r="D205" s="5">
        <v>12</v>
      </c>
      <c r="E205" s="5">
        <v>200</v>
      </c>
      <c r="F205" s="5" t="str">
        <f t="shared" si="15"/>
        <v>12@200</v>
      </c>
    </row>
    <row r="206" spans="1:6" ht="15.75">
      <c r="A206" s="5" t="str">
        <f t="shared" si="14"/>
        <v>80.0894</v>
      </c>
      <c r="B206" s="5">
        <v>894</v>
      </c>
      <c r="C206" s="5">
        <v>2</v>
      </c>
      <c r="D206" s="5">
        <v>12</v>
      </c>
      <c r="E206" s="5">
        <v>180</v>
      </c>
      <c r="F206" s="5" t="str">
        <f t="shared" si="15"/>
        <v>12@180</v>
      </c>
    </row>
    <row r="207" spans="1:6" ht="15.75">
      <c r="A207" s="5" t="str">
        <f t="shared" si="14"/>
        <v>80.0976</v>
      </c>
      <c r="B207" s="5">
        <v>976</v>
      </c>
      <c r="C207" s="5">
        <v>1</v>
      </c>
      <c r="D207" s="5">
        <v>12</v>
      </c>
      <c r="E207" s="5">
        <v>120</v>
      </c>
      <c r="F207" s="5" t="str">
        <f t="shared" si="15"/>
        <v>12@120</v>
      </c>
    </row>
    <row r="208" spans="1:6" ht="15.75">
      <c r="A208" s="5" t="str">
        <f t="shared" si="14"/>
        <v>80.0989</v>
      </c>
      <c r="B208" s="5">
        <v>989</v>
      </c>
      <c r="C208" s="5">
        <v>2</v>
      </c>
      <c r="D208" s="5">
        <v>12</v>
      </c>
      <c r="E208" s="5">
        <v>150</v>
      </c>
      <c r="F208" s="5" t="str">
        <f t="shared" si="15"/>
        <v>12@150</v>
      </c>
    </row>
    <row r="209" spans="1:6" ht="15.75">
      <c r="A209" s="5" t="str">
        <f t="shared" si="14"/>
        <v>80.1131</v>
      </c>
      <c r="B209" s="5">
        <v>1131</v>
      </c>
      <c r="C209" s="5">
        <v>1</v>
      </c>
      <c r="D209" s="5">
        <v>12</v>
      </c>
      <c r="E209" s="5">
        <v>100</v>
      </c>
      <c r="F209" s="5" t="str">
        <f t="shared" si="15"/>
        <v>12@100</v>
      </c>
    </row>
    <row r="210" spans="1:6" ht="15.75">
      <c r="A210" s="5" t="str">
        <f t="shared" si="14"/>
        <v>80.1145</v>
      </c>
      <c r="B210" s="5">
        <v>1145</v>
      </c>
      <c r="C210" s="5">
        <v>2</v>
      </c>
      <c r="D210" s="5">
        <v>12</v>
      </c>
      <c r="E210" s="5">
        <v>120</v>
      </c>
      <c r="F210" s="5" t="str">
        <f t="shared" si="15"/>
        <v>12@120</v>
      </c>
    </row>
    <row r="211" spans="1:6" ht="15.75">
      <c r="A211" s="5" t="str">
        <f t="shared" si="14"/>
        <v>80.1335</v>
      </c>
      <c r="B211" s="5">
        <v>1335</v>
      </c>
      <c r="C211" s="5">
        <v>2</v>
      </c>
      <c r="D211" s="5">
        <v>12</v>
      </c>
      <c r="E211" s="5">
        <v>100</v>
      </c>
      <c r="F211" s="5" t="str">
        <f t="shared" si="15"/>
        <v>12@100</v>
      </c>
    </row>
    <row r="212" spans="1:6" ht="15.75">
      <c r="A212" s="5" t="str">
        <f t="shared" si="14"/>
        <v>80.151</v>
      </c>
      <c r="B212" s="5">
        <v>1510</v>
      </c>
      <c r="C212" s="5">
        <v>2</v>
      </c>
      <c r="D212" s="5" t="s">
        <v>29</v>
      </c>
      <c r="E212" s="5" t="s">
        <v>30</v>
      </c>
      <c r="F212" s="5" t="s">
        <v>31</v>
      </c>
    </row>
    <row r="213" spans="1:6" ht="15.75">
      <c r="A213" s="5" t="str">
        <f aca="true" t="shared" si="16" ref="A213:A239">9&amp;(B213/10000)</f>
        <v>90</v>
      </c>
      <c r="B213" s="5">
        <v>0</v>
      </c>
      <c r="C213" s="5">
        <v>1</v>
      </c>
      <c r="D213" s="5">
        <v>6</v>
      </c>
      <c r="E213" s="5">
        <v>110</v>
      </c>
      <c r="F213" s="5" t="str">
        <f aca="true" t="shared" si="17" ref="F213:F238">(IF(C213=2,"",""))&amp;D213&amp;"@"&amp;E213</f>
        <v>6@110</v>
      </c>
    </row>
    <row r="214" spans="1:6" ht="15.75">
      <c r="A214" s="5" t="str">
        <f t="shared" si="16"/>
        <v>90.01</v>
      </c>
      <c r="B214" s="5">
        <v>100</v>
      </c>
      <c r="C214" s="5">
        <v>1</v>
      </c>
      <c r="D214" s="5">
        <v>6</v>
      </c>
      <c r="E214" s="5">
        <v>110</v>
      </c>
      <c r="F214" s="5" t="str">
        <f t="shared" si="17"/>
        <v>6@110</v>
      </c>
    </row>
    <row r="215" spans="1:6" ht="15.75">
      <c r="A215" s="5" t="str">
        <f t="shared" si="16"/>
        <v>90.0203</v>
      </c>
      <c r="B215" s="5">
        <v>203</v>
      </c>
      <c r="C215" s="5">
        <v>1</v>
      </c>
      <c r="D215" s="5">
        <v>6</v>
      </c>
      <c r="E215" s="5">
        <v>110</v>
      </c>
      <c r="F215" s="5" t="str">
        <f t="shared" si="17"/>
        <v>6@110</v>
      </c>
    </row>
    <row r="216" spans="1:6" ht="15.75">
      <c r="A216" s="5" t="str">
        <f t="shared" si="16"/>
        <v>90.0226</v>
      </c>
      <c r="B216" s="5">
        <v>226</v>
      </c>
      <c r="C216" s="5">
        <v>1</v>
      </c>
      <c r="D216" s="5">
        <v>6</v>
      </c>
      <c r="E216" s="5">
        <v>110</v>
      </c>
      <c r="F216" s="5" t="str">
        <f t="shared" si="17"/>
        <v>6@110</v>
      </c>
    </row>
    <row r="217" spans="1:6" ht="15.75">
      <c r="A217" s="5" t="str">
        <f t="shared" si="16"/>
        <v>90.0251</v>
      </c>
      <c r="B217" s="5">
        <v>251</v>
      </c>
      <c r="C217" s="5">
        <v>1</v>
      </c>
      <c r="D217" s="5">
        <v>6</v>
      </c>
      <c r="E217" s="5">
        <v>110</v>
      </c>
      <c r="F217" s="5" t="str">
        <f t="shared" si="17"/>
        <v>6@110</v>
      </c>
    </row>
    <row r="218" spans="1:6" ht="15.75">
      <c r="A218" s="5" t="str">
        <f t="shared" si="16"/>
        <v>90.0336</v>
      </c>
      <c r="B218" s="5">
        <v>336</v>
      </c>
      <c r="C218" s="5">
        <v>1</v>
      </c>
      <c r="D218" s="5">
        <v>8</v>
      </c>
      <c r="E218" s="5">
        <v>200</v>
      </c>
      <c r="F218" s="5" t="str">
        <f t="shared" si="17"/>
        <v>8@200</v>
      </c>
    </row>
    <row r="219" spans="1:6" ht="15.75">
      <c r="A219" s="5" t="str">
        <f t="shared" si="16"/>
        <v>90.0356</v>
      </c>
      <c r="B219" s="5">
        <v>356</v>
      </c>
      <c r="C219" s="5">
        <v>1</v>
      </c>
      <c r="D219" s="5">
        <v>8</v>
      </c>
      <c r="E219" s="5">
        <v>180</v>
      </c>
      <c r="F219" s="5" t="str">
        <f t="shared" si="17"/>
        <v>8@180</v>
      </c>
    </row>
    <row r="220" spans="1:6" ht="15.75">
      <c r="A220" s="5" t="str">
        <f t="shared" si="16"/>
        <v>90.0395</v>
      </c>
      <c r="B220" s="5">
        <v>395</v>
      </c>
      <c r="C220" s="5">
        <v>1</v>
      </c>
      <c r="D220" s="5">
        <v>8</v>
      </c>
      <c r="E220" s="5">
        <v>150</v>
      </c>
      <c r="F220" s="5" t="str">
        <f t="shared" si="17"/>
        <v>8@150</v>
      </c>
    </row>
    <row r="221" spans="1:6" ht="15.75">
      <c r="A221" s="5" t="str">
        <f t="shared" si="16"/>
        <v>90.04</v>
      </c>
      <c r="B221" s="5">
        <v>400</v>
      </c>
      <c r="C221" s="5">
        <v>1</v>
      </c>
      <c r="D221" s="5">
        <v>8</v>
      </c>
      <c r="E221" s="5">
        <v>150</v>
      </c>
      <c r="F221" s="5" t="str">
        <f t="shared" si="17"/>
        <v>8@150</v>
      </c>
    </row>
    <row r="222" spans="1:6" ht="15.75">
      <c r="A222" s="5" t="str">
        <f t="shared" si="16"/>
        <v>90.047</v>
      </c>
      <c r="B222" s="5">
        <v>470</v>
      </c>
      <c r="C222" s="5">
        <v>1</v>
      </c>
      <c r="D222" s="5">
        <v>10</v>
      </c>
      <c r="E222" s="5">
        <v>200</v>
      </c>
      <c r="F222" s="5" t="str">
        <f t="shared" si="17"/>
        <v>10@200</v>
      </c>
    </row>
    <row r="223" spans="1:6" ht="15.75">
      <c r="A223" s="5" t="str">
        <f t="shared" si="16"/>
        <v>90.0547</v>
      </c>
      <c r="B223" s="5">
        <v>547</v>
      </c>
      <c r="C223" s="5">
        <v>1</v>
      </c>
      <c r="D223" s="5">
        <v>8</v>
      </c>
      <c r="E223" s="5">
        <v>120</v>
      </c>
      <c r="F223" s="5" t="str">
        <f t="shared" si="17"/>
        <v>8@120</v>
      </c>
    </row>
    <row r="224" spans="1:6" ht="15.75">
      <c r="A224" s="5" t="str">
        <f t="shared" si="16"/>
        <v>90.0563</v>
      </c>
      <c r="B224" s="5">
        <v>563</v>
      </c>
      <c r="C224" s="5">
        <v>1</v>
      </c>
      <c r="D224" s="5">
        <v>10</v>
      </c>
      <c r="E224" s="5">
        <v>180</v>
      </c>
      <c r="F224" s="5" t="str">
        <f t="shared" si="17"/>
        <v>10@180</v>
      </c>
    </row>
    <row r="225" spans="1:6" ht="15.75">
      <c r="A225" s="5" t="str">
        <f t="shared" si="16"/>
        <v>90.0603</v>
      </c>
      <c r="B225" s="5">
        <v>603</v>
      </c>
      <c r="C225" s="5">
        <v>1</v>
      </c>
      <c r="D225" s="5">
        <v>8</v>
      </c>
      <c r="E225" s="5">
        <v>100</v>
      </c>
      <c r="F225" s="5" t="str">
        <f t="shared" si="17"/>
        <v>8@100</v>
      </c>
    </row>
    <row r="226" spans="1:6" ht="15.75">
      <c r="A226" s="5" t="str">
        <f t="shared" si="16"/>
        <v>90.0689</v>
      </c>
      <c r="B226" s="5">
        <v>689</v>
      </c>
      <c r="C226" s="5">
        <v>1</v>
      </c>
      <c r="D226" s="5">
        <v>10</v>
      </c>
      <c r="E226" s="5">
        <v>150</v>
      </c>
      <c r="F226" s="5" t="str">
        <f t="shared" si="17"/>
        <v>10@150</v>
      </c>
    </row>
    <row r="227" spans="1:6" ht="15.75">
      <c r="A227" s="5" t="str">
        <f t="shared" si="16"/>
        <v>90.0714</v>
      </c>
      <c r="B227" s="5">
        <v>714</v>
      </c>
      <c r="C227" s="5">
        <v>1</v>
      </c>
      <c r="D227" s="5">
        <v>12</v>
      </c>
      <c r="E227" s="5">
        <v>200</v>
      </c>
      <c r="F227" s="5" t="str">
        <f t="shared" si="17"/>
        <v>12@200</v>
      </c>
    </row>
    <row r="228" spans="1:6" ht="15.75">
      <c r="A228" s="5" t="str">
        <f t="shared" si="16"/>
        <v>90.0755</v>
      </c>
      <c r="B228" s="5">
        <v>755</v>
      </c>
      <c r="C228" s="5">
        <v>1</v>
      </c>
      <c r="D228" s="5">
        <v>12</v>
      </c>
      <c r="E228" s="5">
        <v>180</v>
      </c>
      <c r="F228" s="5" t="str">
        <f t="shared" si="17"/>
        <v>12@180</v>
      </c>
    </row>
    <row r="229" spans="1:6" ht="15.75">
      <c r="A229" s="5" t="str">
        <f t="shared" si="16"/>
        <v>90.0831</v>
      </c>
      <c r="B229" s="5">
        <v>831</v>
      </c>
      <c r="C229" s="5">
        <v>1</v>
      </c>
      <c r="D229" s="5">
        <v>10</v>
      </c>
      <c r="E229" s="5">
        <v>120</v>
      </c>
      <c r="F229" s="5" t="str">
        <f t="shared" si="17"/>
        <v>10@120</v>
      </c>
    </row>
    <row r="230" spans="1:6" ht="15.75">
      <c r="A230" s="5" t="str">
        <f t="shared" si="16"/>
        <v>90.0876</v>
      </c>
      <c r="B230" s="5">
        <v>876</v>
      </c>
      <c r="C230" s="5">
        <v>1</v>
      </c>
      <c r="D230" s="5">
        <v>12</v>
      </c>
      <c r="E230" s="5">
        <v>150</v>
      </c>
      <c r="F230" s="5" t="str">
        <f t="shared" si="17"/>
        <v>12@150</v>
      </c>
    </row>
    <row r="231" spans="1:6" ht="15.75">
      <c r="A231" s="5" t="str">
        <f t="shared" si="16"/>
        <v>90.0879</v>
      </c>
      <c r="B231" s="5">
        <v>879</v>
      </c>
      <c r="C231" s="5">
        <v>1</v>
      </c>
      <c r="D231" s="5">
        <v>10</v>
      </c>
      <c r="E231" s="5">
        <v>100</v>
      </c>
      <c r="F231" s="5" t="str">
        <f t="shared" si="17"/>
        <v>10@100</v>
      </c>
    </row>
    <row r="232" spans="1:6" ht="15.75">
      <c r="A232" s="5" t="str">
        <f t="shared" si="16"/>
        <v>90.103</v>
      </c>
      <c r="B232" s="5">
        <v>1030</v>
      </c>
      <c r="C232" s="5">
        <v>2</v>
      </c>
      <c r="D232" s="5">
        <v>12</v>
      </c>
      <c r="E232" s="5">
        <v>200</v>
      </c>
      <c r="F232" s="5" t="str">
        <f t="shared" si="17"/>
        <v>12@200</v>
      </c>
    </row>
    <row r="233" spans="1:6" ht="15.75">
      <c r="A233" s="5" t="str">
        <f t="shared" si="16"/>
        <v>90.1069</v>
      </c>
      <c r="B233" s="5">
        <v>1069</v>
      </c>
      <c r="C233" s="5">
        <v>2</v>
      </c>
      <c r="D233" s="5">
        <v>12</v>
      </c>
      <c r="E233" s="5">
        <v>180</v>
      </c>
      <c r="F233" s="5" t="str">
        <f t="shared" si="17"/>
        <v>12@180</v>
      </c>
    </row>
    <row r="234" spans="1:6" ht="15.75">
      <c r="A234" s="5" t="str">
        <f t="shared" si="16"/>
        <v>90.1171</v>
      </c>
      <c r="B234" s="5">
        <v>1171</v>
      </c>
      <c r="C234" s="5">
        <v>1</v>
      </c>
      <c r="D234" s="5">
        <v>12</v>
      </c>
      <c r="E234" s="5">
        <v>120</v>
      </c>
      <c r="F234" s="5" t="str">
        <f t="shared" si="17"/>
        <v>12@120</v>
      </c>
    </row>
    <row r="235" spans="1:6" ht="15.75">
      <c r="A235" s="5" t="str">
        <f t="shared" si="16"/>
        <v>90.1187</v>
      </c>
      <c r="B235" s="5">
        <v>1187</v>
      </c>
      <c r="C235" s="5">
        <v>2</v>
      </c>
      <c r="D235" s="5">
        <v>12</v>
      </c>
      <c r="E235" s="5">
        <v>150</v>
      </c>
      <c r="F235" s="5" t="str">
        <f t="shared" si="17"/>
        <v>12@150</v>
      </c>
    </row>
    <row r="236" spans="1:6" ht="15.75">
      <c r="A236" s="5" t="str">
        <f t="shared" si="16"/>
        <v>90.1365</v>
      </c>
      <c r="B236" s="5">
        <v>1365</v>
      </c>
      <c r="C236" s="5">
        <v>1</v>
      </c>
      <c r="D236" s="5">
        <v>12</v>
      </c>
      <c r="E236" s="5">
        <v>100</v>
      </c>
      <c r="F236" s="5" t="str">
        <f t="shared" si="17"/>
        <v>12@100</v>
      </c>
    </row>
    <row r="237" spans="1:6" ht="15.75">
      <c r="A237" s="5" t="str">
        <f t="shared" si="16"/>
        <v>90.1382</v>
      </c>
      <c r="B237" s="5">
        <v>1382</v>
      </c>
      <c r="C237" s="5">
        <v>2</v>
      </c>
      <c r="D237" s="5">
        <v>12</v>
      </c>
      <c r="E237" s="5">
        <v>120</v>
      </c>
      <c r="F237" s="5" t="str">
        <f t="shared" si="17"/>
        <v>12@120</v>
      </c>
    </row>
    <row r="238" spans="1:6" ht="15.75">
      <c r="A238" s="5" t="str">
        <f t="shared" si="16"/>
        <v>90.1627</v>
      </c>
      <c r="B238" s="5">
        <v>1627</v>
      </c>
      <c r="C238" s="5">
        <v>2</v>
      </c>
      <c r="D238" s="5">
        <v>12</v>
      </c>
      <c r="E238" s="5">
        <v>100</v>
      </c>
      <c r="F238" s="5" t="str">
        <f t="shared" si="17"/>
        <v>12@100</v>
      </c>
    </row>
    <row r="239" spans="1:6" ht="15.75">
      <c r="A239" s="5" t="str">
        <f t="shared" si="16"/>
        <v>90.1858</v>
      </c>
      <c r="B239" s="5">
        <v>1858</v>
      </c>
      <c r="C239" s="5">
        <v>2</v>
      </c>
      <c r="D239" s="5" t="s">
        <v>29</v>
      </c>
      <c r="E239" s="5" t="s">
        <v>30</v>
      </c>
      <c r="F239" s="5" t="s">
        <v>31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6"/>
  <sheetViews>
    <sheetView workbookViewId="0" topLeftCell="A1">
      <selection activeCell="A1" sqref="A1"/>
    </sheetView>
  </sheetViews>
  <sheetFormatPr defaultColWidth="9.00390625" defaultRowHeight="14.25"/>
  <sheetData>
    <row r="1" spans="1:6" ht="15.75">
      <c r="A1" s="5" t="str">
        <f aca="true" t="shared" si="0" ref="A1:A23">10&amp;(B1/10000)</f>
        <v>100</v>
      </c>
      <c r="B1" s="5">
        <v>0</v>
      </c>
      <c r="C1" s="5">
        <v>1</v>
      </c>
      <c r="D1" s="5">
        <v>8</v>
      </c>
      <c r="E1" s="5">
        <v>180</v>
      </c>
      <c r="F1" s="5" t="str">
        <f aca="true" t="shared" si="1" ref="F1:F22">(IF(C1=2,"",""))&amp;D1&amp;"@"&amp;E1</f>
        <v>8@180</v>
      </c>
    </row>
    <row r="2" spans="1:6" ht="15.75">
      <c r="A2" s="5" t="str">
        <f t="shared" si="0"/>
        <v>100.01</v>
      </c>
      <c r="B2" s="5">
        <v>100</v>
      </c>
      <c r="C2" s="5">
        <v>1</v>
      </c>
      <c r="D2" s="5">
        <v>8</v>
      </c>
      <c r="E2" s="5">
        <v>180</v>
      </c>
      <c r="F2" s="5" t="str">
        <f t="shared" si="1"/>
        <v>8@180</v>
      </c>
    </row>
    <row r="3" spans="1:6" ht="15.75">
      <c r="A3" s="5" t="str">
        <f t="shared" si="0"/>
        <v>100.0356</v>
      </c>
      <c r="B3" s="5">
        <v>356</v>
      </c>
      <c r="C3" s="5">
        <v>1</v>
      </c>
      <c r="D3" s="5">
        <v>8</v>
      </c>
      <c r="E3" s="5">
        <v>180</v>
      </c>
      <c r="F3" s="5" t="str">
        <f t="shared" si="1"/>
        <v>8@180</v>
      </c>
    </row>
    <row r="4" spans="1:6" ht="15.75">
      <c r="A4" s="5" t="str">
        <f t="shared" si="0"/>
        <v>100.0395</v>
      </c>
      <c r="B4" s="5">
        <v>395</v>
      </c>
      <c r="C4" s="5">
        <v>1</v>
      </c>
      <c r="D4" s="5">
        <v>8</v>
      </c>
      <c r="E4" s="5">
        <v>180</v>
      </c>
      <c r="F4" s="5" t="str">
        <f t="shared" si="1"/>
        <v>8@180</v>
      </c>
    </row>
    <row r="5" spans="1:6" ht="15.75">
      <c r="A5" s="5" t="str">
        <f t="shared" si="0"/>
        <v>100.047</v>
      </c>
      <c r="B5" s="5">
        <v>470</v>
      </c>
      <c r="C5" s="5">
        <v>1</v>
      </c>
      <c r="D5" s="5">
        <v>8</v>
      </c>
      <c r="E5" s="5">
        <v>150</v>
      </c>
      <c r="F5" s="5" t="str">
        <f t="shared" si="1"/>
        <v>8@150</v>
      </c>
    </row>
    <row r="6" spans="1:6" ht="15.75">
      <c r="A6" s="5" t="str">
        <f t="shared" si="0"/>
        <v>100.053</v>
      </c>
      <c r="B6" s="5">
        <v>530</v>
      </c>
      <c r="C6" s="5">
        <v>1</v>
      </c>
      <c r="D6" s="5">
        <v>10</v>
      </c>
      <c r="E6" s="5">
        <v>200</v>
      </c>
      <c r="F6" s="5" t="str">
        <f t="shared" si="1"/>
        <v>10@200</v>
      </c>
    </row>
    <row r="7" spans="1:6" ht="15.75">
      <c r="A7" s="5" t="str">
        <f t="shared" si="0"/>
        <v>100.0581</v>
      </c>
      <c r="B7" s="5">
        <v>581</v>
      </c>
      <c r="C7" s="5">
        <v>1</v>
      </c>
      <c r="D7" s="5">
        <v>8</v>
      </c>
      <c r="E7" s="5">
        <v>120</v>
      </c>
      <c r="F7" s="5" t="str">
        <f t="shared" si="1"/>
        <v>8@120</v>
      </c>
    </row>
    <row r="8" spans="1:6" ht="15.75">
      <c r="A8" s="5" t="str">
        <f t="shared" si="0"/>
        <v>100.0585</v>
      </c>
      <c r="B8" s="5">
        <v>585</v>
      </c>
      <c r="C8" s="5">
        <v>1</v>
      </c>
      <c r="D8" s="5">
        <v>10</v>
      </c>
      <c r="E8" s="5">
        <v>180</v>
      </c>
      <c r="F8" s="5" t="str">
        <f t="shared" si="1"/>
        <v>10@180</v>
      </c>
    </row>
    <row r="9" spans="1:6" ht="15.75">
      <c r="A9" s="5" t="str">
        <f t="shared" si="0"/>
        <v>100.0689</v>
      </c>
      <c r="B9" s="5">
        <v>689</v>
      </c>
      <c r="C9" s="5">
        <v>1</v>
      </c>
      <c r="D9" s="5">
        <v>8</v>
      </c>
      <c r="E9" s="5">
        <v>100</v>
      </c>
      <c r="F9" s="5" t="str">
        <f t="shared" si="1"/>
        <v>8@100</v>
      </c>
    </row>
    <row r="10" spans="1:6" ht="15.75">
      <c r="A10" s="5" t="str">
        <f t="shared" si="0"/>
        <v>100.0692</v>
      </c>
      <c r="B10" s="5">
        <v>692</v>
      </c>
      <c r="C10" s="5">
        <v>1</v>
      </c>
      <c r="D10" s="5">
        <v>10</v>
      </c>
      <c r="E10" s="5">
        <v>150</v>
      </c>
      <c r="F10" s="5" t="str">
        <f t="shared" si="1"/>
        <v>10@150</v>
      </c>
    </row>
    <row r="11" spans="1:6" ht="15.75">
      <c r="A11" s="5" t="str">
        <f t="shared" si="0"/>
        <v>100.0731</v>
      </c>
      <c r="B11" s="5">
        <v>731</v>
      </c>
      <c r="C11" s="5">
        <v>1</v>
      </c>
      <c r="D11" s="5">
        <v>12</v>
      </c>
      <c r="E11" s="5">
        <v>200</v>
      </c>
      <c r="F11" s="5" t="str">
        <f t="shared" si="1"/>
        <v>12@200</v>
      </c>
    </row>
    <row r="12" spans="1:6" ht="15.75">
      <c r="A12" s="5" t="str">
        <f t="shared" si="0"/>
        <v>100.0805</v>
      </c>
      <c r="B12" s="5">
        <v>805</v>
      </c>
      <c r="C12" s="5">
        <v>1</v>
      </c>
      <c r="D12" s="5">
        <v>12</v>
      </c>
      <c r="E12" s="5">
        <v>180</v>
      </c>
      <c r="F12" s="5" t="str">
        <f t="shared" si="1"/>
        <v>12@180</v>
      </c>
    </row>
    <row r="13" spans="1:6" ht="15.75">
      <c r="A13" s="5" t="str">
        <f t="shared" si="0"/>
        <v>100.0848</v>
      </c>
      <c r="B13" s="5">
        <v>848</v>
      </c>
      <c r="C13" s="5">
        <v>1</v>
      </c>
      <c r="D13" s="5">
        <v>10</v>
      </c>
      <c r="E13" s="5">
        <v>120</v>
      </c>
      <c r="F13" s="5" t="str">
        <f t="shared" si="1"/>
        <v>10@120</v>
      </c>
    </row>
    <row r="14" spans="1:6" ht="15.75">
      <c r="A14" s="5" t="str">
        <f t="shared" si="0"/>
        <v>100.0947</v>
      </c>
      <c r="B14" s="5">
        <v>947</v>
      </c>
      <c r="C14" s="5">
        <v>1</v>
      </c>
      <c r="D14" s="5">
        <v>12</v>
      </c>
      <c r="E14" s="5">
        <v>150</v>
      </c>
      <c r="F14" s="5" t="str">
        <f t="shared" si="1"/>
        <v>12@150</v>
      </c>
    </row>
    <row r="15" spans="1:6" ht="15.75">
      <c r="A15" s="5" t="str">
        <f t="shared" si="0"/>
        <v>100.0998</v>
      </c>
      <c r="B15" s="5">
        <v>998</v>
      </c>
      <c r="C15" s="5">
        <v>1</v>
      </c>
      <c r="D15" s="5">
        <v>10</v>
      </c>
      <c r="E15" s="5">
        <v>100</v>
      </c>
      <c r="F15" s="5" t="str">
        <f t="shared" si="1"/>
        <v>10@100</v>
      </c>
    </row>
    <row r="16" spans="1:6" ht="15.75">
      <c r="A16" s="5" t="str">
        <f t="shared" si="0"/>
        <v>100.1034</v>
      </c>
      <c r="B16" s="5">
        <v>1034</v>
      </c>
      <c r="C16" s="5">
        <v>2</v>
      </c>
      <c r="D16" s="5">
        <v>12</v>
      </c>
      <c r="E16" s="5">
        <v>200</v>
      </c>
      <c r="F16" s="5" t="str">
        <f t="shared" si="1"/>
        <v>12@200</v>
      </c>
    </row>
    <row r="17" spans="1:6" ht="15.75">
      <c r="A17" s="5" t="str">
        <f t="shared" si="0"/>
        <v>100.1132</v>
      </c>
      <c r="B17" s="5">
        <v>1132</v>
      </c>
      <c r="C17" s="5">
        <v>2</v>
      </c>
      <c r="D17" s="5">
        <v>12</v>
      </c>
      <c r="E17" s="5">
        <v>180</v>
      </c>
      <c r="F17" s="5" t="str">
        <f t="shared" si="1"/>
        <v>12@180</v>
      </c>
    </row>
    <row r="18" spans="1:6" ht="15.75">
      <c r="A18" s="5" t="str">
        <f t="shared" si="0"/>
        <v>100.1148</v>
      </c>
      <c r="B18" s="5">
        <v>1148</v>
      </c>
      <c r="C18" s="5">
        <v>1</v>
      </c>
      <c r="D18" s="5">
        <v>12</v>
      </c>
      <c r="E18" s="5">
        <v>120</v>
      </c>
      <c r="F18" s="5" t="str">
        <f t="shared" si="1"/>
        <v>12@120</v>
      </c>
    </row>
    <row r="19" spans="1:6" ht="15.75">
      <c r="A19" s="5" t="str">
        <f t="shared" si="0"/>
        <v>100.1318</v>
      </c>
      <c r="B19" s="5">
        <v>1318</v>
      </c>
      <c r="C19" s="5">
        <v>2</v>
      </c>
      <c r="D19" s="5">
        <v>12</v>
      </c>
      <c r="E19" s="5">
        <v>150</v>
      </c>
      <c r="F19" s="5" t="str">
        <f t="shared" si="1"/>
        <v>12@150</v>
      </c>
    </row>
    <row r="20" spans="1:6" ht="15.75">
      <c r="A20" s="5" t="str">
        <f t="shared" si="0"/>
        <v>100.1335</v>
      </c>
      <c r="B20" s="5">
        <v>1335</v>
      </c>
      <c r="C20" s="5">
        <v>1</v>
      </c>
      <c r="D20" s="5">
        <v>12</v>
      </c>
      <c r="E20" s="5">
        <v>100</v>
      </c>
      <c r="F20" s="5" t="str">
        <f t="shared" si="1"/>
        <v>12@100</v>
      </c>
    </row>
    <row r="21" spans="1:6" ht="15.75">
      <c r="A21" s="5" t="str">
        <f t="shared" si="0"/>
        <v>100.1569</v>
      </c>
      <c r="B21" s="5">
        <v>1569</v>
      </c>
      <c r="C21" s="5">
        <v>2</v>
      </c>
      <c r="D21" s="5">
        <v>12</v>
      </c>
      <c r="E21" s="5">
        <v>120</v>
      </c>
      <c r="F21" s="5" t="str">
        <f t="shared" si="1"/>
        <v>12@120</v>
      </c>
    </row>
    <row r="22" spans="1:6" ht="15.75">
      <c r="A22" s="5" t="str">
        <f t="shared" si="0"/>
        <v>100.179</v>
      </c>
      <c r="B22" s="5">
        <v>1790</v>
      </c>
      <c r="C22" s="5">
        <v>2</v>
      </c>
      <c r="D22" s="5">
        <v>12</v>
      </c>
      <c r="E22" s="5">
        <v>100</v>
      </c>
      <c r="F22" s="5" t="str">
        <f t="shared" si="1"/>
        <v>12@100</v>
      </c>
    </row>
    <row r="23" spans="1:6" ht="15.75">
      <c r="A23" s="5" t="str">
        <f t="shared" si="0"/>
        <v>100.9999</v>
      </c>
      <c r="B23" s="5">
        <v>9999</v>
      </c>
      <c r="C23" s="5">
        <v>2</v>
      </c>
      <c r="D23" s="5" t="s">
        <v>29</v>
      </c>
      <c r="E23" s="5" t="s">
        <v>30</v>
      </c>
      <c r="F23" s="5" t="s">
        <v>31</v>
      </c>
    </row>
    <row r="24" spans="1:6" ht="15.75">
      <c r="A24" s="5" t="str">
        <f aca="true" t="shared" si="2" ref="A24:A50">11&amp;(B24/10000)</f>
        <v>110</v>
      </c>
      <c r="B24" s="5">
        <v>0</v>
      </c>
      <c r="C24" s="5">
        <v>1</v>
      </c>
      <c r="D24" s="5">
        <v>8</v>
      </c>
      <c r="E24" s="5">
        <v>160</v>
      </c>
      <c r="F24" s="5" t="str">
        <f aca="true" t="shared" si="3" ref="F24:F49">(IF(C24=2,"",""))&amp;D24&amp;"@"&amp;E24</f>
        <v>8@160</v>
      </c>
    </row>
    <row r="25" spans="1:6" ht="15.75">
      <c r="A25" s="5" t="str">
        <f t="shared" si="2"/>
        <v>110.01</v>
      </c>
      <c r="B25" s="5">
        <v>100</v>
      </c>
      <c r="C25" s="5">
        <v>1</v>
      </c>
      <c r="D25" s="5">
        <v>8</v>
      </c>
      <c r="E25" s="5">
        <v>160</v>
      </c>
      <c r="F25" s="5" t="str">
        <f t="shared" si="3"/>
        <v>8@160</v>
      </c>
    </row>
    <row r="26" spans="1:7" ht="15.75">
      <c r="A26" s="5" t="str">
        <f t="shared" si="2"/>
        <v>110.0409</v>
      </c>
      <c r="B26" s="5">
        <v>409</v>
      </c>
      <c r="C26" s="5">
        <v>1</v>
      </c>
      <c r="D26" s="5">
        <v>8</v>
      </c>
      <c r="E26" s="5">
        <v>160</v>
      </c>
      <c r="F26" s="5" t="str">
        <f t="shared" si="3"/>
        <v>8@160</v>
      </c>
      <c r="G26" s="5"/>
    </row>
    <row r="27" spans="1:6" ht="15.75">
      <c r="A27" s="5" t="str">
        <f t="shared" si="2"/>
        <v>110.0453</v>
      </c>
      <c r="B27" s="5">
        <v>453</v>
      </c>
      <c r="C27" s="5">
        <v>1</v>
      </c>
      <c r="D27" s="5">
        <v>8</v>
      </c>
      <c r="E27" s="5">
        <v>160</v>
      </c>
      <c r="F27" s="5" t="str">
        <f t="shared" si="3"/>
        <v>8@160</v>
      </c>
    </row>
    <row r="28" spans="1:6" ht="15.75">
      <c r="A28" s="5" t="str">
        <f t="shared" si="2"/>
        <v>110.054</v>
      </c>
      <c r="B28" s="5">
        <v>540</v>
      </c>
      <c r="C28" s="5">
        <v>1</v>
      </c>
      <c r="D28" s="5">
        <v>8</v>
      </c>
      <c r="E28" s="5">
        <v>150</v>
      </c>
      <c r="F28" s="5" t="str">
        <f t="shared" si="3"/>
        <v>8@150</v>
      </c>
    </row>
    <row r="29" spans="1:6" ht="15.75">
      <c r="A29" s="5" t="str">
        <f t="shared" si="2"/>
        <v>110.0613</v>
      </c>
      <c r="B29" s="5">
        <v>613</v>
      </c>
      <c r="C29" s="5">
        <v>1</v>
      </c>
      <c r="D29" s="5">
        <v>10</v>
      </c>
      <c r="E29" s="5">
        <v>200</v>
      </c>
      <c r="F29" s="5" t="str">
        <f t="shared" si="3"/>
        <v>10@200</v>
      </c>
    </row>
    <row r="30" spans="1:6" ht="15.75">
      <c r="A30" s="5" t="str">
        <f t="shared" si="2"/>
        <v>110.0669</v>
      </c>
      <c r="B30" s="5">
        <v>669</v>
      </c>
      <c r="C30" s="5">
        <v>1</v>
      </c>
      <c r="D30" s="5">
        <v>8</v>
      </c>
      <c r="E30" s="5">
        <v>120</v>
      </c>
      <c r="F30" s="5" t="str">
        <f t="shared" si="3"/>
        <v>8@120</v>
      </c>
    </row>
    <row r="31" spans="1:6" ht="15.75">
      <c r="A31" s="5" t="str">
        <f t="shared" si="2"/>
        <v>110.0676</v>
      </c>
      <c r="B31" s="5">
        <v>676</v>
      </c>
      <c r="C31" s="5">
        <v>1</v>
      </c>
      <c r="D31" s="5">
        <v>10</v>
      </c>
      <c r="E31" s="5">
        <v>180</v>
      </c>
      <c r="F31" s="5" t="str">
        <f t="shared" si="3"/>
        <v>10@180</v>
      </c>
    </row>
    <row r="32" spans="1:6" ht="15.75">
      <c r="A32" s="5" t="str">
        <f t="shared" si="2"/>
        <v>110.0794</v>
      </c>
      <c r="B32" s="5">
        <v>794</v>
      </c>
      <c r="C32" s="5">
        <v>1</v>
      </c>
      <c r="D32" s="5">
        <v>8</v>
      </c>
      <c r="E32" s="5">
        <v>100</v>
      </c>
      <c r="F32" s="5" t="str">
        <f t="shared" si="3"/>
        <v>8@100</v>
      </c>
    </row>
    <row r="33" spans="1:6" ht="15.75">
      <c r="A33" s="5" t="str">
        <f t="shared" si="2"/>
        <v>110.0802</v>
      </c>
      <c r="B33" s="5">
        <v>802</v>
      </c>
      <c r="C33" s="5">
        <v>1</v>
      </c>
      <c r="D33" s="5">
        <v>10</v>
      </c>
      <c r="E33" s="5">
        <v>150</v>
      </c>
      <c r="F33" s="5" t="str">
        <f t="shared" si="3"/>
        <v>10@150</v>
      </c>
    </row>
    <row r="34" spans="1:6" ht="15.75">
      <c r="A34" s="5" t="str">
        <f t="shared" si="2"/>
        <v>110.0826</v>
      </c>
      <c r="B34" s="5">
        <v>826</v>
      </c>
      <c r="C34" s="5">
        <v>1</v>
      </c>
      <c r="D34" s="5">
        <v>12</v>
      </c>
      <c r="E34" s="5">
        <v>200</v>
      </c>
      <c r="F34" s="5" t="str">
        <f t="shared" si="3"/>
        <v>12@200</v>
      </c>
    </row>
    <row r="35" spans="1:6" ht="15.75">
      <c r="A35" s="5" t="str">
        <f t="shared" si="2"/>
        <v>110.091</v>
      </c>
      <c r="B35" s="5">
        <v>910</v>
      </c>
      <c r="C35" s="5">
        <v>1</v>
      </c>
      <c r="D35" s="5">
        <v>12</v>
      </c>
      <c r="E35" s="5">
        <v>180</v>
      </c>
      <c r="F35" s="5" t="str">
        <f t="shared" si="3"/>
        <v>12@180</v>
      </c>
    </row>
    <row r="36" spans="1:6" ht="15.75">
      <c r="A36" s="5" t="str">
        <f t="shared" si="2"/>
        <v>110.0986</v>
      </c>
      <c r="B36" s="5">
        <v>986</v>
      </c>
      <c r="C36" s="5">
        <v>1</v>
      </c>
      <c r="D36" s="5">
        <v>10</v>
      </c>
      <c r="E36" s="5">
        <v>120</v>
      </c>
      <c r="F36" s="5" t="str">
        <f t="shared" si="3"/>
        <v>10@120</v>
      </c>
    </row>
    <row r="37" spans="1:6" ht="15.75">
      <c r="A37" s="5" t="str">
        <f t="shared" si="2"/>
        <v>110.1074</v>
      </c>
      <c r="B37" s="5">
        <v>1074</v>
      </c>
      <c r="C37" s="5">
        <v>1</v>
      </c>
      <c r="D37" s="5">
        <v>12</v>
      </c>
      <c r="E37" s="5">
        <v>150</v>
      </c>
      <c r="F37" s="5" t="str">
        <f t="shared" si="3"/>
        <v>12@150</v>
      </c>
    </row>
    <row r="38" spans="1:6" ht="15.75">
      <c r="A38" s="5" t="str">
        <f t="shared" si="2"/>
        <v>110.1162</v>
      </c>
      <c r="B38" s="5">
        <v>1162</v>
      </c>
      <c r="C38" s="5">
        <v>1</v>
      </c>
      <c r="D38" s="5">
        <v>10</v>
      </c>
      <c r="E38" s="5">
        <v>100</v>
      </c>
      <c r="F38" s="5" t="str">
        <f t="shared" si="3"/>
        <v>10@100</v>
      </c>
    </row>
    <row r="39" spans="1:6" ht="15.75">
      <c r="A39" s="5" t="str">
        <f t="shared" si="2"/>
        <v>110.1174</v>
      </c>
      <c r="B39" s="5">
        <v>1174</v>
      </c>
      <c r="C39" s="5">
        <v>2</v>
      </c>
      <c r="D39" s="5">
        <v>12</v>
      </c>
      <c r="E39" s="5">
        <v>200</v>
      </c>
      <c r="F39" s="5" t="str">
        <f t="shared" si="3"/>
        <v>12@200</v>
      </c>
    </row>
    <row r="40" spans="1:6" ht="15.75">
      <c r="A40" s="5" t="str">
        <f t="shared" si="2"/>
        <v>110.1288</v>
      </c>
      <c r="B40" s="5">
        <v>1288</v>
      </c>
      <c r="C40" s="5">
        <v>2</v>
      </c>
      <c r="D40" s="5">
        <v>12</v>
      </c>
      <c r="E40" s="5">
        <v>180</v>
      </c>
      <c r="F40" s="5" t="str">
        <f t="shared" si="3"/>
        <v>12@180</v>
      </c>
    </row>
    <row r="41" spans="1:6" ht="15.75">
      <c r="A41" s="5" t="str">
        <f t="shared" si="2"/>
        <v>110.1306</v>
      </c>
      <c r="B41" s="5">
        <v>1306</v>
      </c>
      <c r="C41" s="5">
        <v>1</v>
      </c>
      <c r="D41" s="5">
        <v>12</v>
      </c>
      <c r="E41" s="5">
        <v>120</v>
      </c>
      <c r="F41" s="5" t="str">
        <f t="shared" si="3"/>
        <v>12@120</v>
      </c>
    </row>
    <row r="42" spans="1:6" ht="15.75">
      <c r="A42" s="5" t="str">
        <f t="shared" si="2"/>
        <v>110.1505</v>
      </c>
      <c r="B42" s="5">
        <v>1505</v>
      </c>
      <c r="C42" s="5">
        <v>2</v>
      </c>
      <c r="D42" s="5">
        <v>12</v>
      </c>
      <c r="E42" s="5">
        <v>150</v>
      </c>
      <c r="F42" s="5" t="str">
        <f t="shared" si="3"/>
        <v>12@150</v>
      </c>
    </row>
    <row r="43" spans="1:6" ht="15.75">
      <c r="A43" s="5" t="str">
        <f t="shared" si="2"/>
        <v>110.1507</v>
      </c>
      <c r="B43" s="5">
        <v>1507</v>
      </c>
      <c r="C43" s="5">
        <v>2</v>
      </c>
      <c r="D43" s="5">
        <v>14</v>
      </c>
      <c r="E43" s="5">
        <v>200</v>
      </c>
      <c r="F43" s="5" t="str">
        <f t="shared" si="3"/>
        <v>14@200</v>
      </c>
    </row>
    <row r="44" spans="1:6" ht="15.75">
      <c r="A44" s="5" t="str">
        <f t="shared" si="2"/>
        <v>110.1525</v>
      </c>
      <c r="B44" s="5">
        <v>1525</v>
      </c>
      <c r="C44" s="5">
        <v>1</v>
      </c>
      <c r="D44" s="5">
        <v>12</v>
      </c>
      <c r="E44" s="5">
        <v>100</v>
      </c>
      <c r="F44" s="5" t="str">
        <f t="shared" si="3"/>
        <v>12@100</v>
      </c>
    </row>
    <row r="45" spans="1:6" ht="15.75">
      <c r="A45" s="5" t="str">
        <f t="shared" si="2"/>
        <v>110.1642</v>
      </c>
      <c r="B45" s="5">
        <v>1642</v>
      </c>
      <c r="C45" s="5">
        <v>2</v>
      </c>
      <c r="D45" s="5">
        <v>14</v>
      </c>
      <c r="E45" s="5">
        <v>180</v>
      </c>
      <c r="F45" s="5" t="str">
        <f t="shared" si="3"/>
        <v>14@180</v>
      </c>
    </row>
    <row r="46" spans="1:6" ht="15.75">
      <c r="A46" s="5" t="str">
        <f t="shared" si="2"/>
        <v>110.1803</v>
      </c>
      <c r="B46" s="5">
        <v>1803</v>
      </c>
      <c r="C46" s="5">
        <v>2</v>
      </c>
      <c r="D46" s="5">
        <v>12</v>
      </c>
      <c r="E46" s="5">
        <v>120</v>
      </c>
      <c r="F46" s="5" t="str">
        <f t="shared" si="3"/>
        <v>12@120</v>
      </c>
    </row>
    <row r="47" spans="1:6" ht="15.75">
      <c r="A47" s="5" t="str">
        <f t="shared" si="2"/>
        <v>110.1894</v>
      </c>
      <c r="B47" s="5">
        <v>1894</v>
      </c>
      <c r="C47" s="5">
        <v>2</v>
      </c>
      <c r="D47" s="5">
        <v>14</v>
      </c>
      <c r="E47" s="5">
        <v>150</v>
      </c>
      <c r="F47" s="5" t="str">
        <f t="shared" si="3"/>
        <v>14@150</v>
      </c>
    </row>
    <row r="48" spans="1:6" ht="15.75">
      <c r="A48" s="5" t="str">
        <f t="shared" si="2"/>
        <v>110.2071</v>
      </c>
      <c r="B48" s="5">
        <v>2071</v>
      </c>
      <c r="C48" s="5">
        <v>2</v>
      </c>
      <c r="D48" s="5">
        <v>12</v>
      </c>
      <c r="E48" s="5">
        <v>100</v>
      </c>
      <c r="F48" s="5" t="str">
        <f t="shared" si="3"/>
        <v>12@100</v>
      </c>
    </row>
    <row r="49" spans="1:6" ht="15.75">
      <c r="A49" s="5" t="str">
        <f t="shared" si="2"/>
        <v>110.2224</v>
      </c>
      <c r="B49" s="5">
        <v>2224</v>
      </c>
      <c r="C49" s="5">
        <v>2</v>
      </c>
      <c r="D49" s="5">
        <v>14</v>
      </c>
      <c r="E49" s="5">
        <v>120</v>
      </c>
      <c r="F49" s="5" t="str">
        <f t="shared" si="3"/>
        <v>14@120</v>
      </c>
    </row>
    <row r="50" spans="1:6" ht="15.75">
      <c r="A50" s="5" t="str">
        <f t="shared" si="2"/>
        <v>110.9999</v>
      </c>
      <c r="B50" s="5">
        <v>9999</v>
      </c>
      <c r="C50" s="5">
        <v>2</v>
      </c>
      <c r="D50" s="5" t="s">
        <v>29</v>
      </c>
      <c r="E50" s="5" t="s">
        <v>30</v>
      </c>
      <c r="F50" s="5" t="s">
        <v>31</v>
      </c>
    </row>
    <row r="51" spans="1:6" ht="15.75">
      <c r="A51" s="5" t="str">
        <f aca="true" t="shared" si="4" ref="A51:A78">12&amp;(B51/10000)</f>
        <v>120</v>
      </c>
      <c r="B51" s="5">
        <v>0</v>
      </c>
      <c r="C51" s="5">
        <v>1</v>
      </c>
      <c r="D51" s="5">
        <v>8</v>
      </c>
      <c r="E51" s="5">
        <v>150</v>
      </c>
      <c r="F51" s="5" t="str">
        <f aca="true" t="shared" si="5" ref="F51:F77">(IF(C51=2,"",""))&amp;D51&amp;"@"&amp;E51</f>
        <v>8@150</v>
      </c>
    </row>
    <row r="52" spans="1:6" ht="15.75">
      <c r="A52" s="5" t="str">
        <f t="shared" si="4"/>
        <v>120.01</v>
      </c>
      <c r="B52" s="5">
        <v>100</v>
      </c>
      <c r="C52" s="5">
        <v>1</v>
      </c>
      <c r="D52" s="5">
        <v>8</v>
      </c>
      <c r="E52" s="5">
        <v>150</v>
      </c>
      <c r="F52" s="5" t="str">
        <f t="shared" si="5"/>
        <v>8@150</v>
      </c>
    </row>
    <row r="53" spans="1:6" ht="15.75">
      <c r="A53" s="5" t="str">
        <f t="shared" si="4"/>
        <v>120.0462</v>
      </c>
      <c r="B53" s="5">
        <v>462</v>
      </c>
      <c r="C53" s="5">
        <v>1</v>
      </c>
      <c r="D53" s="5">
        <v>8</v>
      </c>
      <c r="E53" s="5">
        <v>150</v>
      </c>
      <c r="F53" s="5" t="str">
        <f t="shared" si="5"/>
        <v>8@150</v>
      </c>
    </row>
    <row r="54" spans="1:6" ht="15.75">
      <c r="A54" s="5" t="str">
        <f t="shared" si="4"/>
        <v>120.0512</v>
      </c>
      <c r="B54" s="5">
        <v>512</v>
      </c>
      <c r="C54" s="5">
        <v>1</v>
      </c>
      <c r="D54" s="5">
        <v>8</v>
      </c>
      <c r="E54" s="5">
        <v>150</v>
      </c>
      <c r="F54" s="5" t="str">
        <f t="shared" si="5"/>
        <v>8@150</v>
      </c>
    </row>
    <row r="55" spans="1:6" ht="15.75">
      <c r="A55" s="5" t="str">
        <f t="shared" si="4"/>
        <v>120.0611</v>
      </c>
      <c r="B55" s="5">
        <v>611</v>
      </c>
      <c r="C55" s="5">
        <v>1</v>
      </c>
      <c r="D55" s="5">
        <v>8</v>
      </c>
      <c r="E55" s="5">
        <v>150</v>
      </c>
      <c r="F55" s="5" t="str">
        <f t="shared" si="5"/>
        <v>8@150</v>
      </c>
    </row>
    <row r="56" spans="1:6" ht="15.75">
      <c r="A56" s="5" t="str">
        <f t="shared" si="4"/>
        <v>120.0695</v>
      </c>
      <c r="B56" s="5">
        <v>695</v>
      </c>
      <c r="C56" s="5">
        <v>1</v>
      </c>
      <c r="D56" s="5">
        <v>10</v>
      </c>
      <c r="E56" s="5">
        <v>200</v>
      </c>
      <c r="F56" s="5" t="str">
        <f t="shared" si="5"/>
        <v>10@200</v>
      </c>
    </row>
    <row r="57" spans="1:6" ht="15.75">
      <c r="A57" s="5" t="str">
        <f t="shared" si="4"/>
        <v>120.0757</v>
      </c>
      <c r="B57" s="5">
        <v>757</v>
      </c>
      <c r="C57" s="5">
        <v>1</v>
      </c>
      <c r="D57" s="5">
        <v>8</v>
      </c>
      <c r="E57" s="5">
        <v>120</v>
      </c>
      <c r="F57" s="5" t="str">
        <f t="shared" si="5"/>
        <v>8@120</v>
      </c>
    </row>
    <row r="58" spans="1:6" ht="15.75">
      <c r="A58" s="5" t="str">
        <f t="shared" si="4"/>
        <v>120.0768</v>
      </c>
      <c r="B58" s="5">
        <v>768</v>
      </c>
      <c r="C58" s="5">
        <v>1</v>
      </c>
      <c r="D58" s="5">
        <v>10</v>
      </c>
      <c r="E58" s="5">
        <v>180</v>
      </c>
      <c r="F58" s="5" t="str">
        <f t="shared" si="5"/>
        <v>10@180</v>
      </c>
    </row>
    <row r="59" spans="1:6" ht="15.75">
      <c r="A59" s="5" t="str">
        <f t="shared" si="4"/>
        <v>120.09</v>
      </c>
      <c r="B59" s="5">
        <v>900</v>
      </c>
      <c r="C59" s="5">
        <v>1</v>
      </c>
      <c r="D59" s="5">
        <v>8</v>
      </c>
      <c r="E59" s="5">
        <v>100</v>
      </c>
      <c r="F59" s="5" t="str">
        <f t="shared" si="5"/>
        <v>8@100</v>
      </c>
    </row>
    <row r="60" spans="1:6" ht="15.75">
      <c r="A60" s="5" t="str">
        <f t="shared" si="4"/>
        <v>120.0912</v>
      </c>
      <c r="B60" s="5">
        <v>912</v>
      </c>
      <c r="C60" s="5">
        <v>1</v>
      </c>
      <c r="D60" s="5">
        <v>10</v>
      </c>
      <c r="E60" s="5">
        <v>150</v>
      </c>
      <c r="F60" s="5" t="str">
        <f t="shared" si="5"/>
        <v>10@150</v>
      </c>
    </row>
    <row r="61" spans="1:6" ht="15.75">
      <c r="A61" s="5" t="str">
        <f t="shared" si="4"/>
        <v>120.0945</v>
      </c>
      <c r="B61" s="5">
        <v>945</v>
      </c>
      <c r="C61" s="5">
        <v>1</v>
      </c>
      <c r="D61" s="5">
        <v>12</v>
      </c>
      <c r="E61" s="5">
        <v>200</v>
      </c>
      <c r="F61" s="5" t="str">
        <f t="shared" si="5"/>
        <v>12@200</v>
      </c>
    </row>
    <row r="62" spans="1:6" ht="15.75">
      <c r="A62" s="5" t="str">
        <f t="shared" si="4"/>
        <v>120.1042</v>
      </c>
      <c r="B62" s="5">
        <v>1042</v>
      </c>
      <c r="C62" s="5">
        <v>1</v>
      </c>
      <c r="D62" s="5">
        <v>12</v>
      </c>
      <c r="E62" s="5">
        <v>180</v>
      </c>
      <c r="F62" s="5" t="str">
        <f t="shared" si="5"/>
        <v>12@180</v>
      </c>
    </row>
    <row r="63" spans="1:6" ht="15.75">
      <c r="A63" s="5" t="str">
        <f t="shared" si="4"/>
        <v>120.1123</v>
      </c>
      <c r="B63" s="5">
        <v>1123</v>
      </c>
      <c r="C63" s="5">
        <v>1</v>
      </c>
      <c r="D63" s="5">
        <v>10</v>
      </c>
      <c r="E63" s="5">
        <v>120</v>
      </c>
      <c r="F63" s="5" t="str">
        <f t="shared" si="5"/>
        <v>10@120</v>
      </c>
    </row>
    <row r="64" spans="1:6" ht="15.75">
      <c r="A64" s="5" t="str">
        <f t="shared" si="4"/>
        <v>120.1232</v>
      </c>
      <c r="B64" s="5">
        <v>1232</v>
      </c>
      <c r="C64" s="5">
        <v>1</v>
      </c>
      <c r="D64" s="5">
        <v>12</v>
      </c>
      <c r="E64" s="5">
        <v>150</v>
      </c>
      <c r="F64" s="5" t="str">
        <f t="shared" si="5"/>
        <v>12@150</v>
      </c>
    </row>
    <row r="65" spans="1:6" ht="15.75">
      <c r="A65" s="5" t="str">
        <f t="shared" si="4"/>
        <v>120.1327</v>
      </c>
      <c r="B65" s="5">
        <v>1327</v>
      </c>
      <c r="C65" s="5">
        <v>1</v>
      </c>
      <c r="D65" s="5">
        <v>10</v>
      </c>
      <c r="E65" s="5">
        <v>100</v>
      </c>
      <c r="F65" s="5" t="str">
        <f t="shared" si="5"/>
        <v>10@100</v>
      </c>
    </row>
    <row r="66" spans="1:6" ht="15.75">
      <c r="A66" s="5" t="str">
        <f t="shared" si="4"/>
        <v>120.1349</v>
      </c>
      <c r="B66" s="5">
        <v>1349</v>
      </c>
      <c r="C66" s="5">
        <v>2</v>
      </c>
      <c r="D66" s="5">
        <v>12</v>
      </c>
      <c r="E66" s="5">
        <v>200</v>
      </c>
      <c r="F66" s="5" t="str">
        <f t="shared" si="5"/>
        <v>12@200</v>
      </c>
    </row>
    <row r="67" spans="1:6" ht="15.75">
      <c r="A67" s="5" t="str">
        <f t="shared" si="4"/>
        <v>120.1482</v>
      </c>
      <c r="B67" s="5">
        <v>1482</v>
      </c>
      <c r="C67" s="5">
        <v>2</v>
      </c>
      <c r="D67" s="5">
        <v>12</v>
      </c>
      <c r="E67" s="5">
        <v>180</v>
      </c>
      <c r="F67" s="5" t="str">
        <f t="shared" si="5"/>
        <v>12@180</v>
      </c>
    </row>
    <row r="68" spans="1:6" ht="15.75">
      <c r="A68" s="5" t="str">
        <f t="shared" si="4"/>
        <v>120.1504</v>
      </c>
      <c r="B68" s="5">
        <v>1504</v>
      </c>
      <c r="C68" s="5">
        <v>1</v>
      </c>
      <c r="D68" s="5">
        <v>12</v>
      </c>
      <c r="E68" s="5">
        <v>120</v>
      </c>
      <c r="F68" s="5" t="str">
        <f t="shared" si="5"/>
        <v>12@120</v>
      </c>
    </row>
    <row r="69" spans="1:6" ht="15.75">
      <c r="A69" s="5" t="str">
        <f t="shared" si="4"/>
        <v>120.1739</v>
      </c>
      <c r="B69" s="5">
        <v>1739</v>
      </c>
      <c r="C69" s="5">
        <v>2</v>
      </c>
      <c r="D69" s="5">
        <v>12</v>
      </c>
      <c r="E69" s="5">
        <v>150</v>
      </c>
      <c r="F69" s="5" t="str">
        <f t="shared" si="5"/>
        <v>12@150</v>
      </c>
    </row>
    <row r="70" spans="1:6" ht="15.75">
      <c r="A70" s="5" t="str">
        <f t="shared" si="4"/>
        <v>120.1746</v>
      </c>
      <c r="B70" s="5">
        <v>1746</v>
      </c>
      <c r="C70" s="5">
        <v>2</v>
      </c>
      <c r="D70" s="5">
        <v>14</v>
      </c>
      <c r="E70" s="5">
        <v>200</v>
      </c>
      <c r="F70" s="5" t="str">
        <f t="shared" si="5"/>
        <v>14@200</v>
      </c>
    </row>
    <row r="71" spans="1:6" ht="15.75">
      <c r="A71" s="5" t="str">
        <f t="shared" si="4"/>
        <v>120.1762</v>
      </c>
      <c r="B71" s="5">
        <v>1762</v>
      </c>
      <c r="C71" s="5">
        <v>1</v>
      </c>
      <c r="D71" s="5">
        <v>12</v>
      </c>
      <c r="E71" s="5">
        <v>100</v>
      </c>
      <c r="F71" s="5" t="str">
        <f t="shared" si="5"/>
        <v>12@100</v>
      </c>
    </row>
    <row r="72" spans="1:6" ht="15.75">
      <c r="A72" s="5" t="str">
        <f t="shared" si="4"/>
        <v>120.1907</v>
      </c>
      <c r="B72" s="5">
        <v>1907</v>
      </c>
      <c r="C72" s="5">
        <v>2</v>
      </c>
      <c r="D72" s="5">
        <v>14</v>
      </c>
      <c r="E72" s="5">
        <v>180</v>
      </c>
      <c r="F72" s="5" t="str">
        <f t="shared" si="5"/>
        <v>14@180</v>
      </c>
    </row>
    <row r="73" spans="1:6" ht="15.75">
      <c r="A73" s="5" t="str">
        <f t="shared" si="4"/>
        <v>120.2095</v>
      </c>
      <c r="B73" s="5">
        <v>2095</v>
      </c>
      <c r="C73" s="5">
        <v>2</v>
      </c>
      <c r="D73" s="5">
        <v>12</v>
      </c>
      <c r="E73" s="5">
        <v>120</v>
      </c>
      <c r="F73" s="5" t="str">
        <f t="shared" si="5"/>
        <v>12@120</v>
      </c>
    </row>
    <row r="74" spans="1:6" ht="15.75">
      <c r="A74" s="5" t="str">
        <f t="shared" si="4"/>
        <v>120.2212</v>
      </c>
      <c r="B74" s="5">
        <v>2212</v>
      </c>
      <c r="C74" s="5">
        <v>2</v>
      </c>
      <c r="D74" s="5">
        <v>14</v>
      </c>
      <c r="E74" s="5">
        <v>150</v>
      </c>
      <c r="F74" s="5" t="str">
        <f t="shared" si="5"/>
        <v>14@150</v>
      </c>
    </row>
    <row r="75" spans="1:6" ht="15.75">
      <c r="A75" s="5" t="str">
        <f t="shared" si="4"/>
        <v>120.2421</v>
      </c>
      <c r="B75" s="5">
        <v>2421</v>
      </c>
      <c r="C75" s="5">
        <v>2</v>
      </c>
      <c r="D75" s="5">
        <v>12</v>
      </c>
      <c r="E75" s="5">
        <v>100</v>
      </c>
      <c r="F75" s="5" t="str">
        <f t="shared" si="5"/>
        <v>12@100</v>
      </c>
    </row>
    <row r="76" spans="1:6" ht="15.75">
      <c r="A76" s="5" t="str">
        <f t="shared" si="4"/>
        <v>120.2622</v>
      </c>
      <c r="B76" s="5">
        <v>2622</v>
      </c>
      <c r="C76" s="5">
        <v>2</v>
      </c>
      <c r="D76" s="5">
        <v>14</v>
      </c>
      <c r="E76" s="5">
        <v>120</v>
      </c>
      <c r="F76" s="5" t="str">
        <f t="shared" si="5"/>
        <v>14@120</v>
      </c>
    </row>
    <row r="77" spans="1:6" ht="15.75">
      <c r="A77" s="5" t="str">
        <f t="shared" si="4"/>
        <v>120.2973</v>
      </c>
      <c r="B77" s="5">
        <v>2973</v>
      </c>
      <c r="C77" s="5">
        <v>2</v>
      </c>
      <c r="D77" s="5">
        <v>14</v>
      </c>
      <c r="E77" s="5">
        <v>100</v>
      </c>
      <c r="F77" s="5" t="str">
        <f t="shared" si="5"/>
        <v>14@100</v>
      </c>
    </row>
    <row r="78" spans="1:6" ht="15.75">
      <c r="A78" s="5" t="str">
        <f t="shared" si="4"/>
        <v>120.9999</v>
      </c>
      <c r="B78" s="5">
        <v>9999</v>
      </c>
      <c r="C78" s="5">
        <v>2</v>
      </c>
      <c r="D78" s="5" t="s">
        <v>29</v>
      </c>
      <c r="E78" s="5" t="s">
        <v>30</v>
      </c>
      <c r="F78" s="5" t="s">
        <v>31</v>
      </c>
    </row>
    <row r="79" spans="1:6" ht="15.75">
      <c r="A79" s="5" t="str">
        <f aca="true" t="shared" si="6" ref="A79:A106">13&amp;(B79/10000)</f>
        <v>130</v>
      </c>
      <c r="B79" s="5">
        <v>0</v>
      </c>
      <c r="C79" s="5">
        <v>1</v>
      </c>
      <c r="D79" s="5">
        <v>8</v>
      </c>
      <c r="E79" s="5">
        <v>140</v>
      </c>
      <c r="F79" s="5" t="str">
        <f aca="true" t="shared" si="7" ref="F79:F105">(IF(C79=2,"",""))&amp;D79&amp;"@"&amp;E79</f>
        <v>8@140</v>
      </c>
    </row>
    <row r="80" spans="1:6" ht="15.75">
      <c r="A80" s="5" t="str">
        <f t="shared" si="6"/>
        <v>130.01</v>
      </c>
      <c r="B80" s="5">
        <v>100</v>
      </c>
      <c r="C80" s="5">
        <v>1</v>
      </c>
      <c r="D80" s="5">
        <v>8</v>
      </c>
      <c r="E80" s="5">
        <v>140</v>
      </c>
      <c r="F80" s="5" t="str">
        <f t="shared" si="7"/>
        <v>8@140</v>
      </c>
    </row>
    <row r="81" spans="1:6" ht="15.75">
      <c r="A81" s="5" t="str">
        <f t="shared" si="6"/>
        <v>130.0514</v>
      </c>
      <c r="B81" s="5">
        <v>514</v>
      </c>
      <c r="C81" s="5">
        <v>1</v>
      </c>
      <c r="D81" s="5">
        <v>8</v>
      </c>
      <c r="E81" s="5">
        <v>140</v>
      </c>
      <c r="F81" s="5" t="str">
        <f t="shared" si="7"/>
        <v>8@140</v>
      </c>
    </row>
    <row r="82" spans="1:6" ht="15.75">
      <c r="A82" s="5" t="str">
        <f t="shared" si="6"/>
        <v>130.057</v>
      </c>
      <c r="B82" s="5">
        <v>570</v>
      </c>
      <c r="C82" s="5">
        <v>1</v>
      </c>
      <c r="D82" s="5">
        <v>8</v>
      </c>
      <c r="E82" s="5">
        <v>140</v>
      </c>
      <c r="F82" s="5" t="str">
        <f t="shared" si="7"/>
        <v>8@140</v>
      </c>
    </row>
    <row r="83" spans="1:6" ht="15.75">
      <c r="A83" s="5" t="str">
        <f t="shared" si="6"/>
        <v>130.0681</v>
      </c>
      <c r="B83" s="5">
        <v>681</v>
      </c>
      <c r="C83" s="5">
        <v>1</v>
      </c>
      <c r="D83" s="5">
        <v>8</v>
      </c>
      <c r="E83" s="5">
        <v>140</v>
      </c>
      <c r="F83" s="5" t="str">
        <f t="shared" si="7"/>
        <v>8@140</v>
      </c>
    </row>
    <row r="84" spans="1:6" ht="15.75">
      <c r="A84" s="5" t="str">
        <f t="shared" si="6"/>
        <v>130.0778</v>
      </c>
      <c r="B84" s="5">
        <v>778</v>
      </c>
      <c r="C84" s="5">
        <v>1</v>
      </c>
      <c r="D84" s="5">
        <v>10</v>
      </c>
      <c r="E84" s="5">
        <v>200</v>
      </c>
      <c r="F84" s="5" t="str">
        <f t="shared" si="7"/>
        <v>10@200</v>
      </c>
    </row>
    <row r="85" spans="1:6" ht="15.75">
      <c r="A85" s="5" t="str">
        <f t="shared" si="6"/>
        <v>130.0845</v>
      </c>
      <c r="B85" s="5">
        <v>845</v>
      </c>
      <c r="C85" s="5">
        <v>1</v>
      </c>
      <c r="D85" s="5">
        <v>8</v>
      </c>
      <c r="E85" s="5">
        <v>120</v>
      </c>
      <c r="F85" s="5" t="str">
        <f t="shared" si="7"/>
        <v>8@120</v>
      </c>
    </row>
    <row r="86" spans="1:6" ht="15.75">
      <c r="A86" s="5" t="str">
        <f t="shared" si="6"/>
        <v>130.0859</v>
      </c>
      <c r="B86" s="5">
        <v>859</v>
      </c>
      <c r="C86" s="5">
        <v>1</v>
      </c>
      <c r="D86" s="5">
        <v>10</v>
      </c>
      <c r="E86" s="5">
        <v>180</v>
      </c>
      <c r="F86" s="5" t="str">
        <f t="shared" si="7"/>
        <v>10@180</v>
      </c>
    </row>
    <row r="87" spans="1:6" ht="15.75">
      <c r="A87" s="5" t="str">
        <f t="shared" si="6"/>
        <v>130.1006</v>
      </c>
      <c r="B87" s="5">
        <v>1006</v>
      </c>
      <c r="C87" s="5">
        <v>1</v>
      </c>
      <c r="D87" s="5">
        <v>8</v>
      </c>
      <c r="E87" s="5">
        <v>100</v>
      </c>
      <c r="F87" s="5" t="str">
        <f t="shared" si="7"/>
        <v>8@100</v>
      </c>
    </row>
    <row r="88" spans="1:6" ht="15.75">
      <c r="A88" s="5" t="str">
        <f t="shared" si="6"/>
        <v>130.1021</v>
      </c>
      <c r="B88" s="5">
        <v>1021</v>
      </c>
      <c r="C88" s="5">
        <v>1</v>
      </c>
      <c r="D88" s="5">
        <v>10</v>
      </c>
      <c r="E88" s="5">
        <v>150</v>
      </c>
      <c r="F88" s="5" t="str">
        <f t="shared" si="7"/>
        <v>10@150</v>
      </c>
    </row>
    <row r="89" spans="1:6" ht="15.75">
      <c r="A89" s="5" t="str">
        <f t="shared" si="6"/>
        <v>130.1063</v>
      </c>
      <c r="B89" s="5">
        <v>1063</v>
      </c>
      <c r="C89" s="5">
        <v>1</v>
      </c>
      <c r="D89" s="5">
        <v>12</v>
      </c>
      <c r="E89" s="5">
        <v>200</v>
      </c>
      <c r="F89" s="5" t="str">
        <f t="shared" si="7"/>
        <v>12@200</v>
      </c>
    </row>
    <row r="90" spans="1:6" ht="15.75">
      <c r="A90" s="5" t="str">
        <f t="shared" si="6"/>
        <v>130.1174</v>
      </c>
      <c r="B90" s="5">
        <v>1174</v>
      </c>
      <c r="C90" s="5">
        <v>1</v>
      </c>
      <c r="D90" s="5">
        <v>12</v>
      </c>
      <c r="E90" s="5">
        <v>180</v>
      </c>
      <c r="F90" s="5" t="str">
        <f t="shared" si="7"/>
        <v>12@180</v>
      </c>
    </row>
    <row r="91" spans="1:6" ht="15.75">
      <c r="A91" s="5" t="str">
        <f t="shared" si="6"/>
        <v>130.126</v>
      </c>
      <c r="B91" s="5">
        <v>1260</v>
      </c>
      <c r="C91" s="5">
        <v>1</v>
      </c>
      <c r="D91" s="5">
        <v>10</v>
      </c>
      <c r="E91" s="5">
        <v>120</v>
      </c>
      <c r="F91" s="5" t="str">
        <f t="shared" si="7"/>
        <v>10@120</v>
      </c>
    </row>
    <row r="92" spans="1:6" ht="15.75">
      <c r="A92" s="5" t="str">
        <f t="shared" si="6"/>
        <v>130.139</v>
      </c>
      <c r="B92" s="5">
        <v>1390</v>
      </c>
      <c r="C92" s="5">
        <v>1</v>
      </c>
      <c r="D92" s="5">
        <v>12</v>
      </c>
      <c r="E92" s="5">
        <v>150</v>
      </c>
      <c r="F92" s="5" t="str">
        <f t="shared" si="7"/>
        <v>12@150</v>
      </c>
    </row>
    <row r="93" spans="1:6" ht="15.75">
      <c r="A93" s="5" t="str">
        <f t="shared" si="6"/>
        <v>130.1492</v>
      </c>
      <c r="B93" s="5">
        <v>1492</v>
      </c>
      <c r="C93" s="5">
        <v>1</v>
      </c>
      <c r="D93" s="5">
        <v>10</v>
      </c>
      <c r="E93" s="5">
        <v>100</v>
      </c>
      <c r="F93" s="5" t="str">
        <f t="shared" si="7"/>
        <v>10@100</v>
      </c>
    </row>
    <row r="94" spans="1:6" ht="15.75">
      <c r="A94" s="5" t="str">
        <f t="shared" si="6"/>
        <v>130.1525</v>
      </c>
      <c r="B94" s="5">
        <v>1525</v>
      </c>
      <c r="C94" s="5">
        <v>2</v>
      </c>
      <c r="D94" s="5">
        <v>12</v>
      </c>
      <c r="E94" s="5">
        <v>200</v>
      </c>
      <c r="F94" s="5" t="str">
        <f t="shared" si="7"/>
        <v>12@200</v>
      </c>
    </row>
    <row r="95" spans="1:6" ht="15.75">
      <c r="A95" s="5" t="str">
        <f t="shared" si="6"/>
        <v>130.1677</v>
      </c>
      <c r="B95" s="5">
        <v>1677</v>
      </c>
      <c r="C95" s="5">
        <v>2</v>
      </c>
      <c r="D95" s="5">
        <v>12</v>
      </c>
      <c r="E95" s="5">
        <v>180</v>
      </c>
      <c r="F95" s="5" t="str">
        <f t="shared" si="7"/>
        <v>12@180</v>
      </c>
    </row>
    <row r="96" spans="1:6" ht="15.75">
      <c r="A96" s="5" t="str">
        <f t="shared" si="6"/>
        <v>130.1701</v>
      </c>
      <c r="B96" s="5">
        <v>1701</v>
      </c>
      <c r="C96" s="5">
        <v>1</v>
      </c>
      <c r="D96" s="5">
        <v>12</v>
      </c>
      <c r="E96" s="5">
        <v>120</v>
      </c>
      <c r="F96" s="5" t="str">
        <f t="shared" si="7"/>
        <v>12@120</v>
      </c>
    </row>
    <row r="97" spans="1:6" ht="15.75">
      <c r="A97" s="5" t="str">
        <f t="shared" si="6"/>
        <v>130.1972</v>
      </c>
      <c r="B97" s="5">
        <v>1972</v>
      </c>
      <c r="C97" s="5">
        <v>2</v>
      </c>
      <c r="D97" s="5">
        <v>12</v>
      </c>
      <c r="E97" s="5">
        <v>150</v>
      </c>
      <c r="F97" s="5" t="str">
        <f t="shared" si="7"/>
        <v>12@150</v>
      </c>
    </row>
    <row r="98" spans="1:6" ht="15.75">
      <c r="A98" s="5" t="str">
        <f t="shared" si="6"/>
        <v>130.1985</v>
      </c>
      <c r="B98" s="5">
        <v>1985</v>
      </c>
      <c r="C98" s="5">
        <v>2</v>
      </c>
      <c r="D98" s="5">
        <v>14</v>
      </c>
      <c r="E98" s="5">
        <v>200</v>
      </c>
      <c r="F98" s="5" t="str">
        <f t="shared" si="7"/>
        <v>14@200</v>
      </c>
    </row>
    <row r="99" spans="1:6" ht="15.75">
      <c r="A99" s="5" t="str">
        <f t="shared" si="6"/>
        <v>130.2</v>
      </c>
      <c r="B99" s="5">
        <v>2000</v>
      </c>
      <c r="C99" s="5">
        <v>1</v>
      </c>
      <c r="D99" s="5">
        <v>12</v>
      </c>
      <c r="E99" s="5">
        <v>100</v>
      </c>
      <c r="F99" s="5" t="str">
        <f t="shared" si="7"/>
        <v>12@100</v>
      </c>
    </row>
    <row r="100" spans="1:6" ht="15.75">
      <c r="A100" s="5" t="str">
        <f t="shared" si="6"/>
        <v>130.2172</v>
      </c>
      <c r="B100" s="5">
        <v>2172</v>
      </c>
      <c r="C100" s="5">
        <v>2</v>
      </c>
      <c r="D100" s="5">
        <v>14</v>
      </c>
      <c r="E100" s="5">
        <v>180</v>
      </c>
      <c r="F100" s="5" t="str">
        <f t="shared" si="7"/>
        <v>14@180</v>
      </c>
    </row>
    <row r="101" spans="1:6" ht="15.75">
      <c r="A101" s="5" t="str">
        <f t="shared" si="6"/>
        <v>130.2387</v>
      </c>
      <c r="B101" s="5">
        <v>2387</v>
      </c>
      <c r="C101" s="5">
        <v>2</v>
      </c>
      <c r="D101" s="5">
        <v>12</v>
      </c>
      <c r="E101" s="5">
        <v>120</v>
      </c>
      <c r="F101" s="5" t="str">
        <f t="shared" si="7"/>
        <v>12@120</v>
      </c>
    </row>
    <row r="102" spans="1:6" ht="15.75">
      <c r="A102" s="5" t="str">
        <f t="shared" si="6"/>
        <v>130.253</v>
      </c>
      <c r="B102" s="5">
        <v>2530</v>
      </c>
      <c r="C102" s="5">
        <v>2</v>
      </c>
      <c r="D102" s="5">
        <v>14</v>
      </c>
      <c r="E102" s="5">
        <v>150</v>
      </c>
      <c r="F102" s="5" t="str">
        <f t="shared" si="7"/>
        <v>14@150</v>
      </c>
    </row>
    <row r="103" spans="1:6" ht="15.75">
      <c r="A103" s="5" t="str">
        <f t="shared" si="6"/>
        <v>130.2772</v>
      </c>
      <c r="B103" s="5">
        <v>2772</v>
      </c>
      <c r="C103" s="5">
        <v>2</v>
      </c>
      <c r="D103" s="5">
        <v>12</v>
      </c>
      <c r="E103" s="5">
        <v>100</v>
      </c>
      <c r="F103" s="5" t="str">
        <f t="shared" si="7"/>
        <v>12@100</v>
      </c>
    </row>
    <row r="104" spans="1:6" ht="15.75">
      <c r="A104" s="5" t="str">
        <f t="shared" si="6"/>
        <v>130.302</v>
      </c>
      <c r="B104" s="5">
        <v>3020</v>
      </c>
      <c r="C104" s="5">
        <v>2</v>
      </c>
      <c r="D104" s="5">
        <v>14</v>
      </c>
      <c r="E104" s="5">
        <v>120</v>
      </c>
      <c r="F104" s="5" t="str">
        <f t="shared" si="7"/>
        <v>14@120</v>
      </c>
    </row>
    <row r="105" spans="1:6" ht="15.75">
      <c r="A105" s="5" t="str">
        <f t="shared" si="6"/>
        <v>130.345</v>
      </c>
      <c r="B105" s="5">
        <v>3450</v>
      </c>
      <c r="C105" s="5">
        <v>2</v>
      </c>
      <c r="D105" s="5">
        <v>14</v>
      </c>
      <c r="E105" s="5">
        <v>100</v>
      </c>
      <c r="F105" s="5" t="str">
        <f t="shared" si="7"/>
        <v>14@100</v>
      </c>
    </row>
    <row r="106" spans="1:6" ht="15.75">
      <c r="A106" s="5" t="str">
        <f t="shared" si="6"/>
        <v>130.9999</v>
      </c>
      <c r="B106" s="5">
        <v>9999</v>
      </c>
      <c r="C106" s="5">
        <v>2</v>
      </c>
      <c r="D106" s="5" t="s">
        <v>29</v>
      </c>
      <c r="E106" s="5" t="s">
        <v>30</v>
      </c>
      <c r="F106" s="5" t="s">
        <v>31</v>
      </c>
    </row>
    <row r="107" spans="1:6" ht="15.75">
      <c r="A107" s="5" t="str">
        <f aca="true" t="shared" si="8" ref="A107:A118">14&amp;(B107/10000)</f>
        <v>140</v>
      </c>
      <c r="B107" s="5">
        <v>0</v>
      </c>
      <c r="C107" s="5">
        <v>1</v>
      </c>
      <c r="D107" s="5">
        <v>10</v>
      </c>
      <c r="E107" s="5">
        <v>200</v>
      </c>
      <c r="F107" s="5" t="str">
        <f aca="true" t="shared" si="9" ref="F107:F132">(IF(C107=2,"",""))&amp;D107&amp;"@"&amp;E107</f>
        <v>10@200</v>
      </c>
    </row>
    <row r="108" spans="1:6" ht="15.75">
      <c r="A108" s="5" t="str">
        <f t="shared" si="8"/>
        <v>140.01</v>
      </c>
      <c r="B108" s="5">
        <v>100</v>
      </c>
      <c r="C108" s="5">
        <v>1</v>
      </c>
      <c r="D108" s="5">
        <v>10</v>
      </c>
      <c r="E108" s="5">
        <v>200</v>
      </c>
      <c r="F108" s="5" t="str">
        <f t="shared" si="9"/>
        <v>10@200</v>
      </c>
    </row>
    <row r="109" spans="1:6" ht="15.75">
      <c r="A109" s="5" t="str">
        <f t="shared" si="8"/>
        <v>140.086</v>
      </c>
      <c r="B109" s="5">
        <v>860</v>
      </c>
      <c r="C109" s="5">
        <v>1</v>
      </c>
      <c r="D109" s="5">
        <v>10</v>
      </c>
      <c r="E109" s="5">
        <v>200</v>
      </c>
      <c r="F109" s="5" t="str">
        <f t="shared" si="9"/>
        <v>10@200</v>
      </c>
    </row>
    <row r="110" spans="1:6" ht="15.75">
      <c r="A110" s="5" t="str">
        <f t="shared" si="8"/>
        <v>140.0951</v>
      </c>
      <c r="B110" s="5">
        <v>951</v>
      </c>
      <c r="C110" s="5">
        <v>1</v>
      </c>
      <c r="D110" s="5">
        <v>10</v>
      </c>
      <c r="E110" s="5">
        <v>180</v>
      </c>
      <c r="F110" s="5" t="str">
        <f t="shared" si="9"/>
        <v>10@180</v>
      </c>
    </row>
    <row r="111" spans="1:6" ht="15.75">
      <c r="A111" s="5" t="str">
        <f t="shared" si="8"/>
        <v>140.1131</v>
      </c>
      <c r="B111" s="5">
        <v>1131</v>
      </c>
      <c r="C111" s="5">
        <v>1</v>
      </c>
      <c r="D111" s="5">
        <v>10</v>
      </c>
      <c r="E111" s="5">
        <v>150</v>
      </c>
      <c r="F111" s="5" t="str">
        <f t="shared" si="9"/>
        <v>10@150</v>
      </c>
    </row>
    <row r="112" spans="1:6" ht="15.75">
      <c r="A112" s="5" t="str">
        <f t="shared" si="8"/>
        <v>140.1182</v>
      </c>
      <c r="B112" s="5">
        <v>1182</v>
      </c>
      <c r="C112" s="5">
        <v>1</v>
      </c>
      <c r="D112" s="5">
        <v>12</v>
      </c>
      <c r="E112" s="5">
        <v>200</v>
      </c>
      <c r="F112" s="5" t="str">
        <f t="shared" si="9"/>
        <v>12@200</v>
      </c>
    </row>
    <row r="113" spans="1:6" ht="15.75">
      <c r="A113" s="5" t="str">
        <f t="shared" si="8"/>
        <v>140.1306</v>
      </c>
      <c r="B113" s="5">
        <v>1306</v>
      </c>
      <c r="C113" s="5">
        <v>1</v>
      </c>
      <c r="D113" s="5">
        <v>12</v>
      </c>
      <c r="E113" s="5">
        <v>180</v>
      </c>
      <c r="F113" s="5" t="str">
        <f t="shared" si="9"/>
        <v>12@180</v>
      </c>
    </row>
    <row r="114" spans="1:6" ht="15.75">
      <c r="A114" s="5" t="str">
        <f t="shared" si="8"/>
        <v>140.1398</v>
      </c>
      <c r="B114" s="5">
        <v>1398</v>
      </c>
      <c r="C114" s="5">
        <v>1</v>
      </c>
      <c r="D114" s="5">
        <v>10</v>
      </c>
      <c r="E114" s="5">
        <v>120</v>
      </c>
      <c r="F114" s="5" t="str">
        <f t="shared" si="9"/>
        <v>10@120</v>
      </c>
    </row>
    <row r="115" spans="1:6" ht="15.75">
      <c r="A115" s="5" t="str">
        <f t="shared" si="8"/>
        <v>140.1549</v>
      </c>
      <c r="B115" s="5">
        <v>1549</v>
      </c>
      <c r="C115" s="5">
        <v>1</v>
      </c>
      <c r="D115" s="5">
        <v>12</v>
      </c>
      <c r="E115" s="5">
        <v>150</v>
      </c>
      <c r="F115" s="5" t="str">
        <f t="shared" si="9"/>
        <v>12@150</v>
      </c>
    </row>
    <row r="116" spans="1:6" ht="15.75">
      <c r="A116" s="5" t="str">
        <f t="shared" si="8"/>
        <v>140.1657</v>
      </c>
      <c r="B116" s="5">
        <v>1657</v>
      </c>
      <c r="C116" s="5">
        <v>1</v>
      </c>
      <c r="D116" s="5">
        <v>10</v>
      </c>
      <c r="E116" s="5">
        <v>100</v>
      </c>
      <c r="F116" s="5" t="str">
        <f t="shared" si="9"/>
        <v>10@100</v>
      </c>
    </row>
    <row r="117" spans="1:6" ht="15.75">
      <c r="A117" s="5" t="str">
        <f t="shared" si="8"/>
        <v>140.1872</v>
      </c>
      <c r="B117" s="5">
        <v>1872</v>
      </c>
      <c r="C117" s="5">
        <v>2</v>
      </c>
      <c r="D117" s="5">
        <v>12</v>
      </c>
      <c r="E117" s="5">
        <v>180</v>
      </c>
      <c r="F117" s="5" t="str">
        <f t="shared" si="9"/>
        <v>12@180</v>
      </c>
    </row>
    <row r="118" spans="1:6" ht="15.75">
      <c r="A118" s="5" t="str">
        <f t="shared" si="8"/>
        <v>140.1899</v>
      </c>
      <c r="B118" s="5">
        <v>1899</v>
      </c>
      <c r="C118" s="5">
        <v>1</v>
      </c>
      <c r="D118" s="5">
        <v>12</v>
      </c>
      <c r="E118" s="5">
        <v>120</v>
      </c>
      <c r="F118" s="5" t="str">
        <f t="shared" si="9"/>
        <v>12@120</v>
      </c>
    </row>
    <row r="119" spans="1:6" ht="15.75">
      <c r="A119" s="5" t="str">
        <f>14&amp;(B118/10000)</f>
        <v>140.1899</v>
      </c>
      <c r="B119" s="5">
        <v>2237</v>
      </c>
      <c r="C119" s="5">
        <v>1</v>
      </c>
      <c r="D119" s="5">
        <v>12</v>
      </c>
      <c r="E119" s="5">
        <v>100</v>
      </c>
      <c r="F119" s="5" t="str">
        <f t="shared" si="9"/>
        <v>12@100</v>
      </c>
    </row>
    <row r="120" spans="1:6" ht="15.75">
      <c r="A120" s="5" t="str">
        <f>14&amp;(B118/10000)</f>
        <v>140.1899</v>
      </c>
      <c r="B120" s="5">
        <v>1700</v>
      </c>
      <c r="C120" s="5">
        <v>2</v>
      </c>
      <c r="D120" s="5">
        <v>12</v>
      </c>
      <c r="E120" s="5">
        <v>200</v>
      </c>
      <c r="F120" s="5" t="str">
        <f t="shared" si="9"/>
        <v>12@200</v>
      </c>
    </row>
    <row r="121" spans="1:6" ht="15.75">
      <c r="A121" s="5" t="str">
        <f aca="true" t="shared" si="10" ref="A121:A133">14&amp;(B121/10000)</f>
        <v>140.2152</v>
      </c>
      <c r="B121" s="5">
        <v>2152</v>
      </c>
      <c r="C121" s="5">
        <v>2</v>
      </c>
      <c r="D121" s="5">
        <v>14</v>
      </c>
      <c r="E121" s="5">
        <v>200</v>
      </c>
      <c r="F121" s="5" t="str">
        <f t="shared" si="9"/>
        <v>14@200</v>
      </c>
    </row>
    <row r="122" spans="1:6" ht="15.75">
      <c r="A122" s="5" t="str">
        <f t="shared" si="10"/>
        <v>140.2206</v>
      </c>
      <c r="B122" s="5">
        <v>2206</v>
      </c>
      <c r="C122" s="5">
        <v>2</v>
      </c>
      <c r="D122" s="5">
        <v>12</v>
      </c>
      <c r="E122" s="5">
        <v>150</v>
      </c>
      <c r="F122" s="5" t="str">
        <f t="shared" si="9"/>
        <v>12@150</v>
      </c>
    </row>
    <row r="123" spans="1:6" ht="15.75">
      <c r="A123" s="5" t="str">
        <f t="shared" si="10"/>
        <v>140.2358</v>
      </c>
      <c r="B123" s="5">
        <v>2358</v>
      </c>
      <c r="C123" s="5">
        <v>2</v>
      </c>
      <c r="D123" s="5">
        <v>14</v>
      </c>
      <c r="E123" s="5">
        <v>180</v>
      </c>
      <c r="F123" s="5" t="str">
        <f t="shared" si="9"/>
        <v>14@180</v>
      </c>
    </row>
    <row r="124" spans="1:6" ht="15.75">
      <c r="A124" s="5" t="str">
        <f t="shared" si="10"/>
        <v>140.2674</v>
      </c>
      <c r="B124" s="5">
        <v>2674</v>
      </c>
      <c r="C124" s="5">
        <v>2</v>
      </c>
      <c r="D124" s="5">
        <v>16</v>
      </c>
      <c r="E124" s="5">
        <v>200</v>
      </c>
      <c r="F124" s="5" t="str">
        <f t="shared" si="9"/>
        <v>16@200</v>
      </c>
    </row>
    <row r="125" spans="1:6" ht="15.75">
      <c r="A125" s="5" t="str">
        <f t="shared" si="10"/>
        <v>140.2679</v>
      </c>
      <c r="B125" s="5">
        <v>2679</v>
      </c>
      <c r="C125" s="5">
        <v>2</v>
      </c>
      <c r="D125" s="5">
        <v>12</v>
      </c>
      <c r="E125" s="5">
        <v>120</v>
      </c>
      <c r="F125" s="5" t="str">
        <f t="shared" si="9"/>
        <v>12@120</v>
      </c>
    </row>
    <row r="126" spans="1:6" ht="15.75">
      <c r="A126" s="5" t="str">
        <f t="shared" si="10"/>
        <v>140.2752</v>
      </c>
      <c r="B126" s="5">
        <v>2752</v>
      </c>
      <c r="C126" s="5">
        <v>2</v>
      </c>
      <c r="D126" s="5">
        <v>14</v>
      </c>
      <c r="E126" s="5">
        <v>150</v>
      </c>
      <c r="F126" s="5" t="str">
        <f t="shared" si="9"/>
        <v>14@150</v>
      </c>
    </row>
    <row r="127" spans="1:6" ht="15.75">
      <c r="A127" s="5" t="str">
        <f t="shared" si="10"/>
        <v>140.2918</v>
      </c>
      <c r="B127" s="5">
        <v>2918</v>
      </c>
      <c r="C127" s="5">
        <v>2</v>
      </c>
      <c r="D127" s="5">
        <v>16</v>
      </c>
      <c r="E127" s="5">
        <v>180</v>
      </c>
      <c r="F127" s="5" t="str">
        <f t="shared" si="9"/>
        <v>16@180</v>
      </c>
    </row>
    <row r="128" spans="1:6" ht="15.75">
      <c r="A128" s="5" t="str">
        <f t="shared" si="10"/>
        <v>140.3119</v>
      </c>
      <c r="B128" s="5">
        <v>3119</v>
      </c>
      <c r="C128" s="5">
        <v>2</v>
      </c>
      <c r="D128" s="5">
        <v>12</v>
      </c>
      <c r="E128" s="5">
        <v>100</v>
      </c>
      <c r="F128" s="5" t="str">
        <f t="shared" si="9"/>
        <v>12@100</v>
      </c>
    </row>
    <row r="129" spans="1:6" ht="15.75">
      <c r="A129" s="5" t="str">
        <f t="shared" si="10"/>
        <v>140.3298</v>
      </c>
      <c r="B129" s="5">
        <v>3298</v>
      </c>
      <c r="C129" s="5">
        <v>2</v>
      </c>
      <c r="D129" s="5">
        <v>14</v>
      </c>
      <c r="E129" s="5">
        <v>120</v>
      </c>
      <c r="F129" s="5" t="str">
        <f t="shared" si="9"/>
        <v>14@120</v>
      </c>
    </row>
    <row r="130" spans="1:6" ht="15.75">
      <c r="A130" s="5" t="str">
        <f t="shared" si="10"/>
        <v>140.337</v>
      </c>
      <c r="B130" s="5">
        <v>3370</v>
      </c>
      <c r="C130" s="5">
        <v>2</v>
      </c>
      <c r="D130" s="5">
        <v>16</v>
      </c>
      <c r="E130" s="5">
        <v>150</v>
      </c>
      <c r="F130" s="5" t="str">
        <f t="shared" si="9"/>
        <v>16@150</v>
      </c>
    </row>
    <row r="131" spans="1:6" ht="15.75">
      <c r="A131" s="5" t="str">
        <f t="shared" si="10"/>
        <v>140.3784</v>
      </c>
      <c r="B131" s="5">
        <v>3784</v>
      </c>
      <c r="C131" s="5">
        <v>2</v>
      </c>
      <c r="D131" s="5">
        <v>14</v>
      </c>
      <c r="E131" s="5">
        <v>100</v>
      </c>
      <c r="F131" s="5" t="str">
        <f t="shared" si="9"/>
        <v>14@100</v>
      </c>
    </row>
    <row r="132" spans="1:6" ht="15.75">
      <c r="A132" s="5" t="str">
        <f t="shared" si="10"/>
        <v>140.3968</v>
      </c>
      <c r="B132" s="5">
        <v>3968</v>
      </c>
      <c r="C132" s="5">
        <v>2</v>
      </c>
      <c r="D132" s="5">
        <v>16</v>
      </c>
      <c r="E132" s="5">
        <v>120</v>
      </c>
      <c r="F132" s="5" t="str">
        <f t="shared" si="9"/>
        <v>16@120</v>
      </c>
    </row>
    <row r="133" spans="1:6" ht="15.75">
      <c r="A133" s="5" t="str">
        <f t="shared" si="10"/>
        <v>140.9999</v>
      </c>
      <c r="B133" s="5">
        <v>9999</v>
      </c>
      <c r="C133" s="5">
        <v>2</v>
      </c>
      <c r="D133" s="5" t="s">
        <v>29</v>
      </c>
      <c r="E133" s="5" t="s">
        <v>30</v>
      </c>
      <c r="F133" s="5" t="s">
        <v>31</v>
      </c>
    </row>
    <row r="134" spans="1:6" ht="15.75">
      <c r="A134" s="5" t="str">
        <f aca="true" t="shared" si="11" ref="A134:A161">15&amp;(B134/10000)</f>
        <v>150</v>
      </c>
      <c r="B134" s="5">
        <v>0</v>
      </c>
      <c r="C134" s="5">
        <v>1</v>
      </c>
      <c r="D134" s="5">
        <v>10</v>
      </c>
      <c r="E134" s="5">
        <v>190</v>
      </c>
      <c r="F134" s="5" t="str">
        <f aca="true" t="shared" si="12" ref="F134:F160">(IF(C134=2,"",""))&amp;D134&amp;"@"&amp;E134</f>
        <v>10@190</v>
      </c>
    </row>
    <row r="135" spans="1:6" ht="15.75">
      <c r="A135" s="5" t="str">
        <f t="shared" si="11"/>
        <v>150.01</v>
      </c>
      <c r="B135" s="5">
        <v>100</v>
      </c>
      <c r="C135" s="5">
        <v>1</v>
      </c>
      <c r="D135" s="5">
        <v>10</v>
      </c>
      <c r="E135" s="5">
        <v>190</v>
      </c>
      <c r="F135" s="5" t="str">
        <f t="shared" si="12"/>
        <v>10@190</v>
      </c>
    </row>
    <row r="136" spans="1:6" ht="15.75">
      <c r="A136" s="5" t="str">
        <f t="shared" si="11"/>
        <v>150.0943</v>
      </c>
      <c r="B136" s="5">
        <v>943</v>
      </c>
      <c r="C136" s="5">
        <v>1</v>
      </c>
      <c r="D136" s="5">
        <v>10</v>
      </c>
      <c r="E136" s="5">
        <v>190</v>
      </c>
      <c r="F136" s="5" t="str">
        <f t="shared" si="12"/>
        <v>10@190</v>
      </c>
    </row>
    <row r="137" spans="1:6" ht="15.75">
      <c r="A137" s="5" t="str">
        <f t="shared" si="11"/>
        <v>150.1042</v>
      </c>
      <c r="B137" s="5">
        <v>1042</v>
      </c>
      <c r="C137" s="5">
        <v>1</v>
      </c>
      <c r="D137" s="5">
        <v>10</v>
      </c>
      <c r="E137" s="5">
        <v>180</v>
      </c>
      <c r="F137" s="5" t="str">
        <f t="shared" si="12"/>
        <v>10@180</v>
      </c>
    </row>
    <row r="138" spans="1:6" ht="15.75">
      <c r="A138" s="5" t="str">
        <f t="shared" si="11"/>
        <v>150.1241</v>
      </c>
      <c r="B138" s="5">
        <v>1241</v>
      </c>
      <c r="C138" s="5">
        <v>1</v>
      </c>
      <c r="D138" s="5">
        <v>10</v>
      </c>
      <c r="E138" s="5">
        <v>150</v>
      </c>
      <c r="F138" s="5" t="str">
        <f t="shared" si="12"/>
        <v>10@150</v>
      </c>
    </row>
    <row r="139" spans="1:6" ht="15.75">
      <c r="A139" s="5" t="str">
        <f t="shared" si="11"/>
        <v>150.1301</v>
      </c>
      <c r="B139" s="5">
        <v>1301</v>
      </c>
      <c r="C139" s="5">
        <v>1</v>
      </c>
      <c r="D139" s="5">
        <v>12</v>
      </c>
      <c r="E139" s="5">
        <v>200</v>
      </c>
      <c r="F139" s="5" t="str">
        <f t="shared" si="12"/>
        <v>12@200</v>
      </c>
    </row>
    <row r="140" spans="1:6" ht="15.75">
      <c r="A140" s="5" t="str">
        <f t="shared" si="11"/>
        <v>150.1438</v>
      </c>
      <c r="B140" s="5">
        <v>1438</v>
      </c>
      <c r="C140" s="5">
        <v>1</v>
      </c>
      <c r="D140" s="5">
        <v>12</v>
      </c>
      <c r="E140" s="5">
        <v>180</v>
      </c>
      <c r="F140" s="5" t="str">
        <f t="shared" si="12"/>
        <v>12@180</v>
      </c>
    </row>
    <row r="141" spans="1:6" ht="15.75">
      <c r="A141" s="5" t="str">
        <f t="shared" si="11"/>
        <v>150.1535</v>
      </c>
      <c r="B141" s="5">
        <v>1535</v>
      </c>
      <c r="C141" s="5">
        <v>1</v>
      </c>
      <c r="D141" s="5">
        <v>10</v>
      </c>
      <c r="E141" s="5">
        <v>120</v>
      </c>
      <c r="F141" s="5" t="str">
        <f t="shared" si="12"/>
        <v>10@120</v>
      </c>
    </row>
    <row r="142" spans="1:6" ht="15.75">
      <c r="A142" s="5" t="str">
        <f t="shared" si="11"/>
        <v>150.1707</v>
      </c>
      <c r="B142" s="5">
        <v>1707</v>
      </c>
      <c r="C142" s="5">
        <v>1</v>
      </c>
      <c r="D142" s="5">
        <v>12</v>
      </c>
      <c r="E142" s="5">
        <v>150</v>
      </c>
      <c r="F142" s="5" t="str">
        <f t="shared" si="12"/>
        <v>12@150</v>
      </c>
    </row>
    <row r="143" spans="1:6" ht="15.75">
      <c r="A143" s="5" t="str">
        <f t="shared" si="11"/>
        <v>150.1822</v>
      </c>
      <c r="B143" s="5">
        <v>1822</v>
      </c>
      <c r="C143" s="5">
        <v>1</v>
      </c>
      <c r="D143" s="5">
        <v>10</v>
      </c>
      <c r="E143" s="5">
        <v>100</v>
      </c>
      <c r="F143" s="5" t="str">
        <f t="shared" si="12"/>
        <v>10@100</v>
      </c>
    </row>
    <row r="144" spans="1:6" ht="15.75">
      <c r="A144" s="5" t="str">
        <f t="shared" si="11"/>
        <v>150.1875</v>
      </c>
      <c r="B144" s="5">
        <v>1875</v>
      </c>
      <c r="C144" s="5">
        <v>2</v>
      </c>
      <c r="D144" s="5">
        <v>12</v>
      </c>
      <c r="E144" s="5">
        <v>200</v>
      </c>
      <c r="F144" s="5" t="str">
        <f t="shared" si="12"/>
        <v>12@200</v>
      </c>
    </row>
    <row r="145" spans="1:6" ht="15.75">
      <c r="A145" s="5" t="str">
        <f t="shared" si="11"/>
        <v>150.2067</v>
      </c>
      <c r="B145" s="5">
        <v>2067</v>
      </c>
      <c r="C145" s="5">
        <v>2</v>
      </c>
      <c r="D145" s="5">
        <v>12</v>
      </c>
      <c r="E145" s="5">
        <v>180</v>
      </c>
      <c r="F145" s="5" t="str">
        <f t="shared" si="12"/>
        <v>12@180</v>
      </c>
    </row>
    <row r="146" spans="1:6" ht="15.75">
      <c r="A146" s="5" t="str">
        <f t="shared" si="11"/>
        <v>150.2097</v>
      </c>
      <c r="B146" s="5">
        <v>2097</v>
      </c>
      <c r="C146" s="5">
        <v>1</v>
      </c>
      <c r="D146" s="5">
        <v>12</v>
      </c>
      <c r="E146" s="5">
        <v>120</v>
      </c>
      <c r="F146" s="5" t="str">
        <f t="shared" si="12"/>
        <v>12@120</v>
      </c>
    </row>
    <row r="147" spans="1:6" ht="15.75">
      <c r="A147" s="5" t="str">
        <f t="shared" si="11"/>
        <v>150.2391</v>
      </c>
      <c r="B147" s="5">
        <v>2391</v>
      </c>
      <c r="C147" s="5">
        <v>2</v>
      </c>
      <c r="D147" s="5">
        <v>14</v>
      </c>
      <c r="E147" s="5">
        <v>200</v>
      </c>
      <c r="F147" s="5" t="str">
        <f t="shared" si="12"/>
        <v>14@200</v>
      </c>
    </row>
    <row r="148" spans="1:6" ht="15.75">
      <c r="A148" s="5" t="str">
        <f t="shared" si="11"/>
        <v>150.244</v>
      </c>
      <c r="B148" s="5">
        <v>2440</v>
      </c>
      <c r="C148" s="5">
        <v>2</v>
      </c>
      <c r="D148" s="5">
        <v>12</v>
      </c>
      <c r="E148" s="5">
        <v>150</v>
      </c>
      <c r="F148" s="5" t="str">
        <f t="shared" si="12"/>
        <v>12@150</v>
      </c>
    </row>
    <row r="149" spans="1:6" ht="15.75">
      <c r="A149" s="5" t="str">
        <f t="shared" si="11"/>
        <v>150.2475</v>
      </c>
      <c r="B149" s="5">
        <v>2475</v>
      </c>
      <c r="C149" s="5">
        <v>1</v>
      </c>
      <c r="D149" s="5">
        <v>12</v>
      </c>
      <c r="E149" s="5">
        <v>100</v>
      </c>
      <c r="F149" s="5" t="str">
        <f t="shared" si="12"/>
        <v>12@100</v>
      </c>
    </row>
    <row r="150" spans="1:6" ht="15.75">
      <c r="A150" s="5" t="str">
        <f t="shared" si="11"/>
        <v>150.2623</v>
      </c>
      <c r="B150" s="5">
        <v>2623</v>
      </c>
      <c r="C150" s="5">
        <v>2</v>
      </c>
      <c r="D150" s="5">
        <v>14</v>
      </c>
      <c r="E150" s="5">
        <v>180</v>
      </c>
      <c r="F150" s="5" t="str">
        <f t="shared" si="12"/>
        <v>14@180</v>
      </c>
    </row>
    <row r="151" spans="1:6" ht="15.75">
      <c r="A151" s="5" t="str">
        <f t="shared" si="11"/>
        <v>150.2971</v>
      </c>
      <c r="B151" s="5">
        <v>2971</v>
      </c>
      <c r="C151" s="5">
        <v>2</v>
      </c>
      <c r="D151" s="5">
        <v>12</v>
      </c>
      <c r="E151" s="5">
        <v>120</v>
      </c>
      <c r="F151" s="5" t="str">
        <f t="shared" si="12"/>
        <v>12@120</v>
      </c>
    </row>
    <row r="152" spans="1:6" ht="15.75">
      <c r="A152" s="5" t="str">
        <f t="shared" si="11"/>
        <v>150.2986</v>
      </c>
      <c r="B152" s="5">
        <v>2986</v>
      </c>
      <c r="C152" s="5">
        <v>2</v>
      </c>
      <c r="D152" s="5">
        <v>16</v>
      </c>
      <c r="E152" s="5">
        <v>200</v>
      </c>
      <c r="F152" s="5" t="str">
        <f t="shared" si="12"/>
        <v>16@200</v>
      </c>
    </row>
    <row r="153" spans="1:6" ht="15.75">
      <c r="A153" s="5" t="str">
        <f t="shared" si="11"/>
        <v>150.3071</v>
      </c>
      <c r="B153" s="5">
        <v>3071</v>
      </c>
      <c r="C153" s="5">
        <v>2</v>
      </c>
      <c r="D153" s="5">
        <v>14</v>
      </c>
      <c r="E153" s="5">
        <v>150</v>
      </c>
      <c r="F153" s="5" t="str">
        <f t="shared" si="12"/>
        <v>14@150</v>
      </c>
    </row>
    <row r="154" spans="1:6" ht="15.75">
      <c r="A154" s="5" t="str">
        <f t="shared" si="11"/>
        <v>150.3264</v>
      </c>
      <c r="B154" s="5">
        <v>3264</v>
      </c>
      <c r="C154" s="5">
        <v>2</v>
      </c>
      <c r="D154" s="5">
        <v>16</v>
      </c>
      <c r="E154" s="5">
        <v>180</v>
      </c>
      <c r="F154" s="5" t="str">
        <f t="shared" si="12"/>
        <v>16@180</v>
      </c>
    </row>
    <row r="155" spans="1:6" ht="15.75">
      <c r="A155" s="5" t="str">
        <f t="shared" si="11"/>
        <v>150.3473</v>
      </c>
      <c r="B155" s="5">
        <v>3473</v>
      </c>
      <c r="C155" s="5">
        <v>2</v>
      </c>
      <c r="D155" s="5">
        <v>12</v>
      </c>
      <c r="E155" s="5">
        <v>100</v>
      </c>
      <c r="F155" s="5" t="str">
        <f t="shared" si="12"/>
        <v>12@100</v>
      </c>
    </row>
    <row r="156" spans="1:6" ht="15.75">
      <c r="A156" s="5" t="str">
        <f t="shared" si="11"/>
        <v>150.3696</v>
      </c>
      <c r="B156" s="5">
        <v>3696</v>
      </c>
      <c r="C156" s="5">
        <v>2</v>
      </c>
      <c r="D156" s="5">
        <v>14</v>
      </c>
      <c r="E156" s="5">
        <v>120</v>
      </c>
      <c r="F156" s="5" t="str">
        <f t="shared" si="12"/>
        <v>14@120</v>
      </c>
    </row>
    <row r="157" spans="1:6" ht="15.75">
      <c r="A157" s="5" t="str">
        <f t="shared" si="11"/>
        <v>150.3785</v>
      </c>
      <c r="B157" s="5">
        <v>3785</v>
      </c>
      <c r="C157" s="5">
        <v>2</v>
      </c>
      <c r="D157" s="5">
        <v>16</v>
      </c>
      <c r="E157" s="5">
        <v>150</v>
      </c>
      <c r="F157" s="5" t="str">
        <f t="shared" si="12"/>
        <v>16@150</v>
      </c>
    </row>
    <row r="158" spans="1:6" ht="15.75">
      <c r="A158" s="5" t="str">
        <f t="shared" si="11"/>
        <v>150.4261</v>
      </c>
      <c r="B158" s="5">
        <v>4261</v>
      </c>
      <c r="C158" s="5">
        <v>2</v>
      </c>
      <c r="D158" s="5">
        <v>14</v>
      </c>
      <c r="E158" s="5">
        <v>100</v>
      </c>
      <c r="F158" s="5" t="str">
        <f t="shared" si="12"/>
        <v>14@100</v>
      </c>
    </row>
    <row r="159" spans="1:6" ht="15.75">
      <c r="A159" s="5" t="str">
        <f t="shared" si="11"/>
        <v>150.4488</v>
      </c>
      <c r="B159" s="5">
        <v>4488</v>
      </c>
      <c r="C159" s="5">
        <v>2</v>
      </c>
      <c r="D159" s="5">
        <v>16</v>
      </c>
      <c r="E159" s="5">
        <v>120</v>
      </c>
      <c r="F159" s="5" t="str">
        <f t="shared" si="12"/>
        <v>16@120</v>
      </c>
    </row>
    <row r="160" spans="1:6" ht="15.75">
      <c r="A160" s="5" t="str">
        <f t="shared" si="11"/>
        <v>150.5091</v>
      </c>
      <c r="B160" s="5">
        <v>5091</v>
      </c>
      <c r="C160" s="5">
        <v>2</v>
      </c>
      <c r="D160" s="5">
        <v>16</v>
      </c>
      <c r="E160" s="5">
        <v>100</v>
      </c>
      <c r="F160" s="5" t="str">
        <f t="shared" si="12"/>
        <v>16@100</v>
      </c>
    </row>
    <row r="161" spans="1:6" ht="15.75">
      <c r="A161" s="5" t="str">
        <f t="shared" si="11"/>
        <v>150.9999</v>
      </c>
      <c r="B161" s="5">
        <v>9999</v>
      </c>
      <c r="C161" s="5">
        <v>2</v>
      </c>
      <c r="D161" s="5" t="s">
        <v>29</v>
      </c>
      <c r="E161" s="5" t="s">
        <v>30</v>
      </c>
      <c r="F161" s="5" t="s">
        <v>31</v>
      </c>
    </row>
    <row r="162" spans="1:6" ht="15.75">
      <c r="A162" s="5" t="str">
        <f aca="true" t="shared" si="13" ref="A162:A189">16&amp;(B162/10000)</f>
        <v>160</v>
      </c>
      <c r="B162" s="5">
        <v>0</v>
      </c>
      <c r="C162" s="5">
        <v>1</v>
      </c>
      <c r="D162" s="5">
        <v>10</v>
      </c>
      <c r="E162" s="5">
        <v>180</v>
      </c>
      <c r="F162" s="5" t="str">
        <f aca="true" t="shared" si="14" ref="F162:F188">(IF(C162=2,"",""))&amp;D162&amp;"@"&amp;E162</f>
        <v>10@180</v>
      </c>
    </row>
    <row r="163" spans="1:6" ht="15.75">
      <c r="A163" s="5" t="str">
        <f t="shared" si="13"/>
        <v>160.01</v>
      </c>
      <c r="B163" s="5">
        <v>100</v>
      </c>
      <c r="C163" s="5">
        <v>1</v>
      </c>
      <c r="D163" s="5">
        <v>10</v>
      </c>
      <c r="E163" s="5">
        <v>180</v>
      </c>
      <c r="F163" s="5" t="str">
        <f t="shared" si="14"/>
        <v>10@180</v>
      </c>
    </row>
    <row r="164" spans="1:6" ht="15.75">
      <c r="A164" s="5" t="str">
        <f t="shared" si="13"/>
        <v>160.1025</v>
      </c>
      <c r="B164" s="5">
        <v>1025</v>
      </c>
      <c r="C164" s="5">
        <v>1</v>
      </c>
      <c r="D164" s="5">
        <v>10</v>
      </c>
      <c r="E164" s="5">
        <v>180</v>
      </c>
      <c r="F164" s="5" t="str">
        <f t="shared" si="14"/>
        <v>10@180</v>
      </c>
    </row>
    <row r="165" spans="1:6" ht="15.75">
      <c r="A165" s="5" t="str">
        <f t="shared" si="13"/>
        <v>160.1134</v>
      </c>
      <c r="B165" s="5">
        <v>1134</v>
      </c>
      <c r="C165" s="5">
        <v>1</v>
      </c>
      <c r="D165" s="5">
        <v>10</v>
      </c>
      <c r="E165" s="5">
        <v>180</v>
      </c>
      <c r="F165" s="5" t="str">
        <f t="shared" si="14"/>
        <v>10@180</v>
      </c>
    </row>
    <row r="166" spans="1:6" ht="15.75">
      <c r="A166" s="5" t="str">
        <f t="shared" si="13"/>
        <v>160.1351</v>
      </c>
      <c r="B166" s="5">
        <v>1351</v>
      </c>
      <c r="C166" s="5">
        <v>1</v>
      </c>
      <c r="D166" s="5">
        <v>10</v>
      </c>
      <c r="E166" s="5">
        <v>150</v>
      </c>
      <c r="F166" s="5" t="str">
        <f t="shared" si="14"/>
        <v>10@150</v>
      </c>
    </row>
    <row r="167" spans="1:6" ht="15.75">
      <c r="A167" s="5" t="str">
        <f t="shared" si="13"/>
        <v>160.1419</v>
      </c>
      <c r="B167" s="5">
        <v>1419</v>
      </c>
      <c r="C167" s="5">
        <v>1</v>
      </c>
      <c r="D167" s="5">
        <v>12</v>
      </c>
      <c r="E167" s="5">
        <v>200</v>
      </c>
      <c r="F167" s="5" t="str">
        <f t="shared" si="14"/>
        <v>12@200</v>
      </c>
    </row>
    <row r="168" spans="1:6" ht="15.75">
      <c r="A168" s="5" t="str">
        <f t="shared" si="13"/>
        <v>160.157</v>
      </c>
      <c r="B168" s="5">
        <v>1570</v>
      </c>
      <c r="C168" s="5">
        <v>1</v>
      </c>
      <c r="D168" s="5">
        <v>12</v>
      </c>
      <c r="E168" s="5">
        <v>180</v>
      </c>
      <c r="F168" s="5" t="str">
        <f t="shared" si="14"/>
        <v>12@180</v>
      </c>
    </row>
    <row r="169" spans="1:6" ht="15.75">
      <c r="A169" s="5" t="str">
        <f t="shared" si="13"/>
        <v>160.1672</v>
      </c>
      <c r="B169" s="5">
        <v>1672</v>
      </c>
      <c r="C169" s="5">
        <v>1</v>
      </c>
      <c r="D169" s="5">
        <v>10</v>
      </c>
      <c r="E169" s="5">
        <v>120</v>
      </c>
      <c r="F169" s="5" t="str">
        <f t="shared" si="14"/>
        <v>10@120</v>
      </c>
    </row>
    <row r="170" spans="1:6" ht="15.75">
      <c r="A170" s="5" t="str">
        <f t="shared" si="13"/>
        <v>160.1865</v>
      </c>
      <c r="B170" s="5">
        <v>1865</v>
      </c>
      <c r="C170" s="5">
        <v>1</v>
      </c>
      <c r="D170" s="5">
        <v>12</v>
      </c>
      <c r="E170" s="5">
        <v>150</v>
      </c>
      <c r="F170" s="5" t="str">
        <f t="shared" si="14"/>
        <v>12@150</v>
      </c>
    </row>
    <row r="171" spans="1:6" ht="15.75">
      <c r="A171" s="5" t="str">
        <f t="shared" si="13"/>
        <v>160.1987</v>
      </c>
      <c r="B171" s="5">
        <v>1987</v>
      </c>
      <c r="C171" s="5">
        <v>1</v>
      </c>
      <c r="D171" s="5">
        <v>10</v>
      </c>
      <c r="E171" s="5">
        <v>100</v>
      </c>
      <c r="F171" s="5" t="str">
        <f t="shared" si="14"/>
        <v>10@100</v>
      </c>
    </row>
    <row r="172" spans="1:6" ht="15.75">
      <c r="A172" s="5" t="str">
        <f t="shared" si="13"/>
        <v>160.205</v>
      </c>
      <c r="B172" s="5">
        <v>2050</v>
      </c>
      <c r="C172" s="5">
        <v>2</v>
      </c>
      <c r="D172" s="5">
        <v>12</v>
      </c>
      <c r="E172" s="5">
        <v>200</v>
      </c>
      <c r="F172" s="5" t="str">
        <f t="shared" si="14"/>
        <v>12@200</v>
      </c>
    </row>
    <row r="173" spans="1:6" ht="15.75">
      <c r="A173" s="5" t="str">
        <f t="shared" si="13"/>
        <v>160.2261</v>
      </c>
      <c r="B173" s="5">
        <v>2261</v>
      </c>
      <c r="C173" s="5">
        <v>2</v>
      </c>
      <c r="D173" s="5">
        <v>12</v>
      </c>
      <c r="E173" s="5">
        <v>180</v>
      </c>
      <c r="F173" s="5" t="str">
        <f t="shared" si="14"/>
        <v>12@180</v>
      </c>
    </row>
    <row r="174" spans="1:6" ht="15.75">
      <c r="A174" s="5" t="str">
        <f t="shared" si="13"/>
        <v>160.2295</v>
      </c>
      <c r="B174" s="5">
        <v>2295</v>
      </c>
      <c r="C174" s="5">
        <v>1</v>
      </c>
      <c r="D174" s="5">
        <v>12</v>
      </c>
      <c r="E174" s="5">
        <v>120</v>
      </c>
      <c r="F174" s="5" t="str">
        <f t="shared" si="14"/>
        <v>12@120</v>
      </c>
    </row>
    <row r="175" spans="1:6" ht="15.75">
      <c r="A175" s="5" t="str">
        <f t="shared" si="13"/>
        <v>160.2629</v>
      </c>
      <c r="B175" s="5">
        <v>2629</v>
      </c>
      <c r="C175" s="5">
        <v>2</v>
      </c>
      <c r="D175" s="5">
        <v>14</v>
      </c>
      <c r="E175" s="5">
        <v>200</v>
      </c>
      <c r="F175" s="5" t="str">
        <f t="shared" si="14"/>
        <v>14@200</v>
      </c>
    </row>
    <row r="176" spans="1:6" ht="15.75">
      <c r="A176" s="5" t="str">
        <f t="shared" si="13"/>
        <v>160.2674</v>
      </c>
      <c r="B176" s="5">
        <v>2674</v>
      </c>
      <c r="C176" s="5">
        <v>2</v>
      </c>
      <c r="D176" s="5">
        <v>12</v>
      </c>
      <c r="E176" s="5">
        <v>150</v>
      </c>
      <c r="F176" s="5" t="str">
        <f t="shared" si="14"/>
        <v>12@150</v>
      </c>
    </row>
    <row r="177" spans="1:6" ht="15.75">
      <c r="A177" s="5" t="str">
        <f t="shared" si="13"/>
        <v>160.2712</v>
      </c>
      <c r="B177" s="5">
        <v>2712</v>
      </c>
      <c r="C177" s="5">
        <v>1</v>
      </c>
      <c r="D177" s="5">
        <v>12</v>
      </c>
      <c r="E177" s="5">
        <v>100</v>
      </c>
      <c r="F177" s="5" t="str">
        <f t="shared" si="14"/>
        <v>12@100</v>
      </c>
    </row>
    <row r="178" spans="1:6" ht="15.75">
      <c r="A178" s="5" t="str">
        <f t="shared" si="13"/>
        <v>160.2888</v>
      </c>
      <c r="B178" s="5">
        <v>2888</v>
      </c>
      <c r="C178" s="5">
        <v>2</v>
      </c>
      <c r="D178" s="5">
        <v>14</v>
      </c>
      <c r="E178" s="5">
        <v>180</v>
      </c>
      <c r="F178" s="5" t="str">
        <f t="shared" si="14"/>
        <v>14@180</v>
      </c>
    </row>
    <row r="179" spans="1:6" ht="15.75">
      <c r="A179" s="5" t="str">
        <f t="shared" si="13"/>
        <v>160.3263</v>
      </c>
      <c r="B179" s="5">
        <v>3263</v>
      </c>
      <c r="C179" s="5">
        <v>2</v>
      </c>
      <c r="D179" s="5">
        <v>12</v>
      </c>
      <c r="E179" s="5">
        <v>120</v>
      </c>
      <c r="F179" s="5" t="str">
        <f t="shared" si="14"/>
        <v>12@120</v>
      </c>
    </row>
    <row r="180" spans="1:6" ht="15.75">
      <c r="A180" s="5" t="str">
        <f t="shared" si="13"/>
        <v>160.3297</v>
      </c>
      <c r="B180" s="5">
        <v>3297</v>
      </c>
      <c r="C180" s="5">
        <v>2</v>
      </c>
      <c r="D180" s="5">
        <v>16</v>
      </c>
      <c r="E180" s="5">
        <v>200</v>
      </c>
      <c r="F180" s="5" t="str">
        <f t="shared" si="14"/>
        <v>16@200</v>
      </c>
    </row>
    <row r="181" spans="1:6" ht="15.75">
      <c r="A181" s="5" t="str">
        <f t="shared" si="13"/>
        <v>160.3389</v>
      </c>
      <c r="B181" s="5">
        <v>3389</v>
      </c>
      <c r="C181" s="5">
        <v>2</v>
      </c>
      <c r="D181" s="5">
        <v>14</v>
      </c>
      <c r="E181" s="5">
        <v>150</v>
      </c>
      <c r="F181" s="5" t="str">
        <f t="shared" si="14"/>
        <v>14@150</v>
      </c>
    </row>
    <row r="182" spans="1:6" ht="15.75">
      <c r="A182" s="5" t="str">
        <f t="shared" si="13"/>
        <v>160.361</v>
      </c>
      <c r="B182" s="5">
        <v>3610</v>
      </c>
      <c r="C182" s="5">
        <v>2</v>
      </c>
      <c r="D182" s="5">
        <v>16</v>
      </c>
      <c r="E182" s="5">
        <v>180</v>
      </c>
      <c r="F182" s="5" t="str">
        <f t="shared" si="14"/>
        <v>16@180</v>
      </c>
    </row>
    <row r="183" spans="1:6" ht="15.75">
      <c r="A183" s="5" t="str">
        <f t="shared" si="13"/>
        <v>160.3824</v>
      </c>
      <c r="B183" s="5">
        <v>3824</v>
      </c>
      <c r="C183" s="5">
        <v>2</v>
      </c>
      <c r="D183" s="5">
        <v>12</v>
      </c>
      <c r="E183" s="5">
        <v>100</v>
      </c>
      <c r="F183" s="5" t="str">
        <f t="shared" si="14"/>
        <v>12@100</v>
      </c>
    </row>
    <row r="184" spans="1:6" ht="15.75">
      <c r="A184" s="5" t="str">
        <f t="shared" si="13"/>
        <v>160.4093</v>
      </c>
      <c r="B184" s="5">
        <v>4093</v>
      </c>
      <c r="C184" s="5">
        <v>2</v>
      </c>
      <c r="D184" s="5">
        <v>14</v>
      </c>
      <c r="E184" s="5">
        <v>120</v>
      </c>
      <c r="F184" s="5" t="str">
        <f t="shared" si="14"/>
        <v>14@120</v>
      </c>
    </row>
    <row r="185" spans="1:6" ht="15.75">
      <c r="A185" s="5" t="str">
        <f t="shared" si="13"/>
        <v>160.4201</v>
      </c>
      <c r="B185" s="5">
        <v>4201</v>
      </c>
      <c r="C185" s="5">
        <v>2</v>
      </c>
      <c r="D185" s="5">
        <v>16</v>
      </c>
      <c r="E185" s="5">
        <v>150</v>
      </c>
      <c r="F185" s="5" t="str">
        <f t="shared" si="14"/>
        <v>16@150</v>
      </c>
    </row>
    <row r="186" spans="1:6" ht="15.75">
      <c r="A186" s="5" t="str">
        <f t="shared" si="13"/>
        <v>160.4738</v>
      </c>
      <c r="B186" s="5">
        <v>4738</v>
      </c>
      <c r="C186" s="5">
        <v>2</v>
      </c>
      <c r="D186" s="5">
        <v>14</v>
      </c>
      <c r="E186" s="5">
        <v>100</v>
      </c>
      <c r="F186" s="5" t="str">
        <f t="shared" si="14"/>
        <v>14@100</v>
      </c>
    </row>
    <row r="187" spans="1:6" ht="15.75">
      <c r="A187" s="5" t="str">
        <f t="shared" si="13"/>
        <v>160.5008</v>
      </c>
      <c r="B187" s="5">
        <v>5008</v>
      </c>
      <c r="C187" s="5">
        <v>2</v>
      </c>
      <c r="D187" s="5">
        <v>16</v>
      </c>
      <c r="E187" s="5">
        <v>120</v>
      </c>
      <c r="F187" s="5" t="str">
        <f t="shared" si="14"/>
        <v>16@120</v>
      </c>
    </row>
    <row r="188" spans="1:6" ht="15.75">
      <c r="A188" s="5" t="str">
        <f t="shared" si="13"/>
        <v>160.571</v>
      </c>
      <c r="B188" s="5">
        <v>5710</v>
      </c>
      <c r="C188" s="5">
        <v>2</v>
      </c>
      <c r="D188" s="5">
        <v>16</v>
      </c>
      <c r="E188" s="5">
        <v>100</v>
      </c>
      <c r="F188" s="5" t="str">
        <f t="shared" si="14"/>
        <v>16@100</v>
      </c>
    </row>
    <row r="189" spans="1:6" ht="15.75">
      <c r="A189" s="5" t="str">
        <f t="shared" si="13"/>
        <v>160.9999</v>
      </c>
      <c r="B189" s="5">
        <v>9999</v>
      </c>
      <c r="C189" s="5">
        <v>2</v>
      </c>
      <c r="D189" s="5" t="s">
        <v>29</v>
      </c>
      <c r="E189" s="5" t="s">
        <v>30</v>
      </c>
      <c r="F189" s="5" t="s">
        <v>31</v>
      </c>
    </row>
    <row r="190" spans="1:6" ht="15.75">
      <c r="A190" s="5" t="str">
        <f>8&amp;(B190/10000)</f>
        <v>80</v>
      </c>
      <c r="B190" s="5">
        <v>0</v>
      </c>
      <c r="C190" s="5">
        <v>1</v>
      </c>
      <c r="D190" s="5">
        <v>6</v>
      </c>
      <c r="E190" s="5">
        <v>130</v>
      </c>
      <c r="F190" s="5" t="str">
        <f aca="true" t="shared" si="15" ref="F190:F214">(IF(C190=2,"",""))&amp;D190&amp;"@"&amp;E190</f>
        <v>6@130</v>
      </c>
    </row>
    <row r="191" spans="1:6" ht="15.75">
      <c r="A191" s="5" t="str">
        <f aca="true" t="shared" si="16" ref="A191:A215">8&amp;(B191/10000)</f>
        <v>80.01</v>
      </c>
      <c r="B191" s="5">
        <v>100</v>
      </c>
      <c r="C191" s="5">
        <v>1</v>
      </c>
      <c r="D191" s="5">
        <v>6</v>
      </c>
      <c r="E191" s="5">
        <v>130</v>
      </c>
      <c r="F191" s="5" t="str">
        <f t="shared" si="15"/>
        <v>6@130</v>
      </c>
    </row>
    <row r="192" spans="1:6" ht="15.75">
      <c r="A192" s="5" t="str">
        <f t="shared" si="16"/>
        <v>80.0144</v>
      </c>
      <c r="B192" s="5">
        <v>144</v>
      </c>
      <c r="C192" s="5">
        <v>1</v>
      </c>
      <c r="D192" s="5">
        <v>6</v>
      </c>
      <c r="E192" s="5">
        <v>130</v>
      </c>
      <c r="F192" s="5" t="str">
        <f t="shared" si="15"/>
        <v>6@130</v>
      </c>
    </row>
    <row r="193" spans="1:6" ht="15.75">
      <c r="A193" s="5" t="str">
        <f t="shared" si="16"/>
        <v>80.016</v>
      </c>
      <c r="B193" s="5">
        <v>160</v>
      </c>
      <c r="C193" s="5">
        <v>1</v>
      </c>
      <c r="D193" s="5">
        <v>6</v>
      </c>
      <c r="E193" s="5">
        <v>130</v>
      </c>
      <c r="F193" s="5" t="str">
        <f t="shared" si="15"/>
        <v>6@130</v>
      </c>
    </row>
    <row r="194" spans="1:6" ht="15.75">
      <c r="A194" s="5" t="str">
        <f t="shared" si="16"/>
        <v>80.0177</v>
      </c>
      <c r="B194" s="5">
        <v>177</v>
      </c>
      <c r="C194" s="5">
        <v>1</v>
      </c>
      <c r="D194" s="5">
        <v>6</v>
      </c>
      <c r="E194" s="5">
        <v>130</v>
      </c>
      <c r="F194" s="5" t="str">
        <f t="shared" si="15"/>
        <v>6@130</v>
      </c>
    </row>
    <row r="195" spans="1:6" ht="15.75">
      <c r="A195" s="5" t="str">
        <f t="shared" si="16"/>
        <v>80.0237</v>
      </c>
      <c r="B195" s="5">
        <v>237</v>
      </c>
      <c r="C195" s="5">
        <v>1</v>
      </c>
      <c r="D195" s="5">
        <v>6</v>
      </c>
      <c r="E195" s="5">
        <v>120</v>
      </c>
      <c r="F195" s="5" t="str">
        <f t="shared" si="15"/>
        <v>6@120</v>
      </c>
    </row>
    <row r="196" spans="1:6" ht="15.75">
      <c r="A196" s="5" t="str">
        <f t="shared" si="16"/>
        <v>80.0251</v>
      </c>
      <c r="B196" s="5">
        <v>251</v>
      </c>
      <c r="C196" s="5">
        <v>1</v>
      </c>
      <c r="D196" s="5">
        <v>8</v>
      </c>
      <c r="E196" s="5">
        <v>200</v>
      </c>
      <c r="F196" s="5" t="str">
        <f t="shared" si="15"/>
        <v>8@200</v>
      </c>
    </row>
    <row r="197" spans="1:6" ht="15.75">
      <c r="A197" s="5" t="str">
        <f t="shared" si="16"/>
        <v>80.0277</v>
      </c>
      <c r="B197" s="5">
        <v>277</v>
      </c>
      <c r="C197" s="5">
        <v>1</v>
      </c>
      <c r="D197" s="5">
        <v>8</v>
      </c>
      <c r="E197" s="5">
        <v>180</v>
      </c>
      <c r="F197" s="5" t="str">
        <f t="shared" si="15"/>
        <v>8@180</v>
      </c>
    </row>
    <row r="198" spans="1:6" ht="15.75">
      <c r="A198" s="5" t="str">
        <f t="shared" si="16"/>
        <v>80.0281</v>
      </c>
      <c r="B198" s="5">
        <v>281</v>
      </c>
      <c r="C198" s="5">
        <v>1</v>
      </c>
      <c r="D198" s="5">
        <v>6</v>
      </c>
      <c r="E198" s="5">
        <v>100</v>
      </c>
      <c r="F198" s="5" t="str">
        <f t="shared" si="15"/>
        <v>6@100</v>
      </c>
    </row>
    <row r="199" spans="1:6" ht="15.75">
      <c r="A199" s="5" t="str">
        <f t="shared" si="16"/>
        <v>80.0324</v>
      </c>
      <c r="B199" s="5">
        <v>324</v>
      </c>
      <c r="C199" s="5">
        <v>1</v>
      </c>
      <c r="D199" s="5">
        <v>8</v>
      </c>
      <c r="E199" s="5">
        <v>150</v>
      </c>
      <c r="F199" s="5" t="str">
        <f t="shared" si="15"/>
        <v>8@150</v>
      </c>
    </row>
    <row r="200" spans="1:6" ht="15.75">
      <c r="A200" s="5" t="str">
        <f t="shared" si="16"/>
        <v>80.0365</v>
      </c>
      <c r="B200" s="5">
        <v>365</v>
      </c>
      <c r="C200" s="5">
        <v>1</v>
      </c>
      <c r="D200" s="5">
        <v>10</v>
      </c>
      <c r="E200" s="5">
        <v>200</v>
      </c>
      <c r="F200" s="5" t="str">
        <f t="shared" si="15"/>
        <v>10@200</v>
      </c>
    </row>
    <row r="201" spans="1:6" ht="15.75">
      <c r="A201" s="5" t="str">
        <f t="shared" si="16"/>
        <v>80.0401</v>
      </c>
      <c r="B201" s="5">
        <v>401</v>
      </c>
      <c r="C201" s="5">
        <v>1</v>
      </c>
      <c r="D201" s="5">
        <v>10</v>
      </c>
      <c r="E201" s="5">
        <v>180</v>
      </c>
      <c r="F201" s="5" t="str">
        <f t="shared" si="15"/>
        <v>10@180</v>
      </c>
    </row>
    <row r="202" spans="1:6" ht="15.75">
      <c r="A202" s="5" t="str">
        <f t="shared" si="16"/>
        <v>80.0405</v>
      </c>
      <c r="B202" s="5">
        <v>405</v>
      </c>
      <c r="C202" s="5">
        <v>1</v>
      </c>
      <c r="D202" s="5">
        <v>8</v>
      </c>
      <c r="E202" s="5">
        <v>120</v>
      </c>
      <c r="F202" s="5" t="str">
        <f t="shared" si="15"/>
        <v>8@120</v>
      </c>
    </row>
    <row r="203" spans="1:6" ht="15.75">
      <c r="A203" s="5" t="str">
        <f t="shared" si="16"/>
        <v>80.0472</v>
      </c>
      <c r="B203" s="5">
        <v>472</v>
      </c>
      <c r="C203" s="5">
        <v>1</v>
      </c>
      <c r="D203" s="5">
        <v>10</v>
      </c>
      <c r="E203" s="5">
        <v>150</v>
      </c>
      <c r="F203" s="5" t="str">
        <f t="shared" si="15"/>
        <v>10@150</v>
      </c>
    </row>
    <row r="204" spans="1:6" ht="15.75">
      <c r="A204" s="5" t="str">
        <f t="shared" si="16"/>
        <v>80.0477</v>
      </c>
      <c r="B204" s="5">
        <v>477</v>
      </c>
      <c r="C204" s="5">
        <v>1</v>
      </c>
      <c r="D204" s="5">
        <v>8</v>
      </c>
      <c r="E204" s="5">
        <v>100</v>
      </c>
      <c r="F204" s="5" t="str">
        <f t="shared" si="15"/>
        <v>8@100</v>
      </c>
    </row>
    <row r="205" spans="1:6" ht="15.75">
      <c r="A205" s="5" t="str">
        <f t="shared" si="16"/>
        <v>80.0494</v>
      </c>
      <c r="B205" s="5">
        <v>494</v>
      </c>
      <c r="C205" s="5">
        <v>1</v>
      </c>
      <c r="D205" s="5">
        <v>12</v>
      </c>
      <c r="E205" s="5">
        <v>200</v>
      </c>
      <c r="F205" s="5" t="str">
        <f t="shared" si="15"/>
        <v>12@200</v>
      </c>
    </row>
    <row r="206" spans="1:6" ht="15.75">
      <c r="A206" s="5" t="str">
        <f t="shared" si="16"/>
        <v>80.0541</v>
      </c>
      <c r="B206" s="5">
        <v>541</v>
      </c>
      <c r="C206" s="5">
        <v>1</v>
      </c>
      <c r="D206" s="5">
        <v>12</v>
      </c>
      <c r="E206" s="5">
        <v>180</v>
      </c>
      <c r="F206" s="5" t="str">
        <f t="shared" si="15"/>
        <v>12@180</v>
      </c>
    </row>
    <row r="207" spans="1:6" ht="15.75">
      <c r="A207" s="5" t="str">
        <f t="shared" si="16"/>
        <v>80.0574</v>
      </c>
      <c r="B207" s="5">
        <v>574</v>
      </c>
      <c r="C207" s="5">
        <v>1</v>
      </c>
      <c r="D207" s="5">
        <v>10</v>
      </c>
      <c r="E207" s="5">
        <v>120</v>
      </c>
      <c r="F207" s="5" t="str">
        <f t="shared" si="15"/>
        <v>10@120</v>
      </c>
    </row>
    <row r="208" spans="1:6" ht="15.75">
      <c r="A208" s="5" t="str">
        <f t="shared" si="16"/>
        <v>80.063</v>
      </c>
      <c r="B208" s="5">
        <v>630</v>
      </c>
      <c r="C208" s="5">
        <v>1</v>
      </c>
      <c r="D208" s="5">
        <v>12</v>
      </c>
      <c r="E208" s="5">
        <v>150</v>
      </c>
      <c r="F208" s="5" t="str">
        <f t="shared" si="15"/>
        <v>12@150</v>
      </c>
    </row>
    <row r="209" spans="1:6" ht="15.75">
      <c r="A209" s="5" t="str">
        <f t="shared" si="16"/>
        <v>80.0668</v>
      </c>
      <c r="B209" s="5">
        <v>668</v>
      </c>
      <c r="C209" s="5">
        <v>1</v>
      </c>
      <c r="D209" s="5">
        <v>10</v>
      </c>
      <c r="E209" s="5">
        <v>100</v>
      </c>
      <c r="F209" s="5" t="str">
        <f t="shared" si="15"/>
        <v>10@100</v>
      </c>
    </row>
    <row r="210" spans="1:6" ht="15.75">
      <c r="A210" s="5" t="str">
        <f t="shared" si="16"/>
        <v>80.0684</v>
      </c>
      <c r="B210" s="5">
        <v>684</v>
      </c>
      <c r="C210" s="5">
        <v>2</v>
      </c>
      <c r="D210" s="5">
        <v>12</v>
      </c>
      <c r="E210" s="5">
        <v>200</v>
      </c>
      <c r="F210" s="5" t="str">
        <f t="shared" si="15"/>
        <v>12@200</v>
      </c>
    </row>
    <row r="211" spans="1:6" ht="15.75">
      <c r="A211" s="5" t="str">
        <f t="shared" si="16"/>
        <v>80.0743</v>
      </c>
      <c r="B211" s="5">
        <v>743</v>
      </c>
      <c r="C211" s="5">
        <v>2</v>
      </c>
      <c r="D211" s="5">
        <v>12</v>
      </c>
      <c r="E211" s="5">
        <v>180</v>
      </c>
      <c r="F211" s="5" t="str">
        <f t="shared" si="15"/>
        <v>12@180</v>
      </c>
    </row>
    <row r="212" spans="1:6" ht="15.75">
      <c r="A212" s="5" t="str">
        <f t="shared" si="16"/>
        <v>80.0752</v>
      </c>
      <c r="B212" s="5">
        <v>752</v>
      </c>
      <c r="C212" s="5">
        <v>1</v>
      </c>
      <c r="D212" s="5">
        <v>12</v>
      </c>
      <c r="E212" s="5">
        <v>120</v>
      </c>
      <c r="F212" s="5" t="str">
        <f t="shared" si="15"/>
        <v>12@120</v>
      </c>
    </row>
    <row r="213" spans="1:6" ht="15.75">
      <c r="A213" s="5" t="str">
        <f t="shared" si="16"/>
        <v>80.085</v>
      </c>
      <c r="B213" s="5">
        <v>850</v>
      </c>
      <c r="C213" s="5">
        <v>2</v>
      </c>
      <c r="D213" s="5">
        <v>12</v>
      </c>
      <c r="E213" s="5">
        <v>150</v>
      </c>
      <c r="F213" s="5" t="str">
        <f t="shared" si="15"/>
        <v>12@150</v>
      </c>
    </row>
    <row r="214" spans="1:6" ht="15.75">
      <c r="A214" s="5" t="str">
        <f t="shared" si="16"/>
        <v>80.086</v>
      </c>
      <c r="B214" s="5">
        <v>860</v>
      </c>
      <c r="C214" s="5">
        <v>1</v>
      </c>
      <c r="D214" s="5">
        <v>12</v>
      </c>
      <c r="E214" s="5">
        <v>100</v>
      </c>
      <c r="F214" s="5" t="str">
        <f t="shared" si="15"/>
        <v>12@100</v>
      </c>
    </row>
    <row r="215" spans="1:6" ht="15.75">
      <c r="A215" s="5" t="str">
        <f t="shared" si="16"/>
        <v>80.9999</v>
      </c>
      <c r="B215" s="5">
        <v>9999</v>
      </c>
      <c r="C215" s="5">
        <v>2</v>
      </c>
      <c r="D215" s="5" t="s">
        <v>29</v>
      </c>
      <c r="E215" s="5" t="s">
        <v>30</v>
      </c>
      <c r="F215" s="5" t="s">
        <v>31</v>
      </c>
    </row>
    <row r="216" spans="1:6" ht="15.75">
      <c r="A216" s="5" t="str">
        <f aca="true" t="shared" si="17" ref="A216:A242">9&amp;(B216/10000)</f>
        <v>90</v>
      </c>
      <c r="B216" s="5">
        <v>0</v>
      </c>
      <c r="C216" s="5">
        <v>1</v>
      </c>
      <c r="D216" s="5">
        <v>6</v>
      </c>
      <c r="E216" s="5">
        <v>110</v>
      </c>
      <c r="F216" s="5" t="str">
        <f aca="true" t="shared" si="18" ref="F216:F241">(IF(C216=2,"",""))&amp;D216&amp;"@"&amp;E216</f>
        <v>6@110</v>
      </c>
    </row>
    <row r="217" spans="1:6" ht="15.75">
      <c r="A217" s="5" t="str">
        <f t="shared" si="17"/>
        <v>90.01</v>
      </c>
      <c r="B217" s="5">
        <v>100</v>
      </c>
      <c r="C217" s="5">
        <v>1</v>
      </c>
      <c r="D217" s="5">
        <v>6</v>
      </c>
      <c r="E217" s="5">
        <v>110</v>
      </c>
      <c r="F217" s="5" t="str">
        <f t="shared" si="18"/>
        <v>6@110</v>
      </c>
    </row>
    <row r="218" spans="1:6" ht="15.75">
      <c r="A218" s="5" t="str">
        <f t="shared" si="17"/>
        <v>90.0174</v>
      </c>
      <c r="B218" s="5">
        <v>174</v>
      </c>
      <c r="C218" s="5">
        <v>1</v>
      </c>
      <c r="D218" s="5">
        <v>6</v>
      </c>
      <c r="E218" s="5">
        <v>110</v>
      </c>
      <c r="F218" s="5" t="str">
        <f t="shared" si="18"/>
        <v>6@110</v>
      </c>
    </row>
    <row r="219" spans="1:6" ht="15.75">
      <c r="A219" s="5" t="str">
        <f t="shared" si="17"/>
        <v>90.0193</v>
      </c>
      <c r="B219" s="5">
        <v>193</v>
      </c>
      <c r="C219" s="5">
        <v>1</v>
      </c>
      <c r="D219" s="5">
        <v>6</v>
      </c>
      <c r="E219" s="5">
        <v>110</v>
      </c>
      <c r="F219" s="5" t="str">
        <f t="shared" si="18"/>
        <v>6@110</v>
      </c>
    </row>
    <row r="220" spans="1:6" ht="15.75">
      <c r="A220" s="5" t="str">
        <f t="shared" si="17"/>
        <v>90.0214</v>
      </c>
      <c r="B220" s="5">
        <v>214</v>
      </c>
      <c r="C220" s="5">
        <v>1</v>
      </c>
      <c r="D220" s="5">
        <v>6</v>
      </c>
      <c r="E220" s="5">
        <v>110</v>
      </c>
      <c r="F220" s="5" t="str">
        <f t="shared" si="18"/>
        <v>6@110</v>
      </c>
    </row>
    <row r="221" spans="1:6" ht="15.75">
      <c r="A221" s="5" t="str">
        <f t="shared" si="17"/>
        <v>90.0286</v>
      </c>
      <c r="B221" s="5">
        <v>286</v>
      </c>
      <c r="C221" s="5">
        <v>1</v>
      </c>
      <c r="D221" s="5">
        <v>6</v>
      </c>
      <c r="E221" s="5">
        <v>110</v>
      </c>
      <c r="F221" s="5" t="str">
        <f t="shared" si="18"/>
        <v>6@110</v>
      </c>
    </row>
    <row r="222" spans="1:6" ht="15.75">
      <c r="A222" s="5" t="str">
        <f t="shared" si="17"/>
        <v>90.0304</v>
      </c>
      <c r="B222" s="5">
        <v>304</v>
      </c>
      <c r="C222" s="5">
        <v>1</v>
      </c>
      <c r="D222" s="5">
        <v>8</v>
      </c>
      <c r="E222" s="5">
        <v>200</v>
      </c>
      <c r="F222" s="5" t="str">
        <f t="shared" si="18"/>
        <v>8@200</v>
      </c>
    </row>
    <row r="223" spans="1:6" ht="15.75">
      <c r="A223" s="5" t="str">
        <f t="shared" si="17"/>
        <v>90.0336</v>
      </c>
      <c r="B223" s="5">
        <v>336</v>
      </c>
      <c r="C223" s="5">
        <v>1</v>
      </c>
      <c r="D223" s="5">
        <v>8</v>
      </c>
      <c r="E223" s="5">
        <v>180</v>
      </c>
      <c r="F223" s="5" t="str">
        <f t="shared" si="18"/>
        <v>8@180</v>
      </c>
    </row>
    <row r="224" spans="1:6" ht="15.75">
      <c r="A224" s="5" t="str">
        <f t="shared" si="17"/>
        <v>90.0341</v>
      </c>
      <c r="B224" s="5">
        <v>341</v>
      </c>
      <c r="C224" s="5">
        <v>1</v>
      </c>
      <c r="D224" s="5">
        <v>8</v>
      </c>
      <c r="E224" s="5">
        <v>150</v>
      </c>
      <c r="F224" s="5" t="str">
        <f t="shared" si="18"/>
        <v>8@150</v>
      </c>
    </row>
    <row r="225" spans="1:6" ht="15.75">
      <c r="A225" s="5" t="str">
        <f t="shared" si="17"/>
        <v>90.04</v>
      </c>
      <c r="B225" s="5">
        <v>400</v>
      </c>
      <c r="C225" s="5">
        <v>1</v>
      </c>
      <c r="D225" s="5">
        <v>8</v>
      </c>
      <c r="E225" s="5">
        <v>150</v>
      </c>
      <c r="F225" s="5" t="str">
        <f t="shared" si="18"/>
        <v>8@150</v>
      </c>
    </row>
    <row r="226" spans="1:6" ht="15.75">
      <c r="A226" s="5" t="str">
        <f t="shared" si="17"/>
        <v>90.0448</v>
      </c>
      <c r="B226" s="5">
        <v>448</v>
      </c>
      <c r="C226" s="5">
        <v>1</v>
      </c>
      <c r="D226" s="5">
        <v>10</v>
      </c>
      <c r="E226" s="5">
        <v>200</v>
      </c>
      <c r="F226" s="5" t="str">
        <f t="shared" si="18"/>
        <v>10@200</v>
      </c>
    </row>
    <row r="227" spans="1:6" ht="15.75">
      <c r="A227" s="5" t="str">
        <f t="shared" si="17"/>
        <v>90.0493</v>
      </c>
      <c r="B227" s="5">
        <v>493</v>
      </c>
      <c r="C227" s="5">
        <v>1</v>
      </c>
      <c r="D227" s="5">
        <v>8</v>
      </c>
      <c r="E227" s="5">
        <v>120</v>
      </c>
      <c r="F227" s="5" t="str">
        <f t="shared" si="18"/>
        <v>8@120</v>
      </c>
    </row>
    <row r="228" spans="1:6" ht="15.75">
      <c r="A228" s="5" t="str">
        <f t="shared" si="17"/>
        <v>90.0493</v>
      </c>
      <c r="B228" s="5">
        <v>493</v>
      </c>
      <c r="C228" s="5">
        <v>1</v>
      </c>
      <c r="D228" s="5">
        <v>10</v>
      </c>
      <c r="E228" s="5">
        <v>180</v>
      </c>
      <c r="F228" s="5" t="str">
        <f t="shared" si="18"/>
        <v>10@180</v>
      </c>
    </row>
    <row r="229" spans="1:6" ht="15.75">
      <c r="A229" s="5" t="str">
        <f t="shared" si="17"/>
        <v>90.0582</v>
      </c>
      <c r="B229" s="5">
        <v>582</v>
      </c>
      <c r="C229" s="5">
        <v>1</v>
      </c>
      <c r="D229" s="5">
        <v>10</v>
      </c>
      <c r="E229" s="5">
        <v>150</v>
      </c>
      <c r="F229" s="5" t="str">
        <f t="shared" si="18"/>
        <v>10@150</v>
      </c>
    </row>
    <row r="230" spans="1:6" ht="15.75">
      <c r="A230" s="5" t="str">
        <f t="shared" si="17"/>
        <v>90.0583</v>
      </c>
      <c r="B230" s="5">
        <v>583</v>
      </c>
      <c r="C230" s="5">
        <v>1</v>
      </c>
      <c r="D230" s="5">
        <v>8</v>
      </c>
      <c r="E230" s="5">
        <v>100</v>
      </c>
      <c r="F230" s="5" t="str">
        <f t="shared" si="18"/>
        <v>8@100</v>
      </c>
    </row>
    <row r="231" spans="1:6" ht="15.75">
      <c r="A231" s="5" t="str">
        <f t="shared" si="17"/>
        <v>90.0612</v>
      </c>
      <c r="B231" s="5">
        <v>612</v>
      </c>
      <c r="C231" s="5">
        <v>1</v>
      </c>
      <c r="D231" s="5">
        <v>12</v>
      </c>
      <c r="E231" s="5">
        <v>200</v>
      </c>
      <c r="F231" s="5" t="str">
        <f t="shared" si="18"/>
        <v>12@200</v>
      </c>
    </row>
    <row r="232" spans="1:6" ht="15.75">
      <c r="A232" s="5" t="str">
        <f t="shared" si="17"/>
        <v>90.0673</v>
      </c>
      <c r="B232" s="5">
        <v>673</v>
      </c>
      <c r="C232" s="5">
        <v>1</v>
      </c>
      <c r="D232" s="5">
        <v>12</v>
      </c>
      <c r="E232" s="5">
        <v>180</v>
      </c>
      <c r="F232" s="5" t="str">
        <f t="shared" si="18"/>
        <v>12@180</v>
      </c>
    </row>
    <row r="233" spans="1:6" ht="15.75">
      <c r="A233" s="5" t="str">
        <f t="shared" si="17"/>
        <v>90.0711</v>
      </c>
      <c r="B233" s="5">
        <v>711</v>
      </c>
      <c r="C233" s="5">
        <v>1</v>
      </c>
      <c r="D233" s="5">
        <v>10</v>
      </c>
      <c r="E233" s="5">
        <v>120</v>
      </c>
      <c r="F233" s="5" t="str">
        <f t="shared" si="18"/>
        <v>10@120</v>
      </c>
    </row>
    <row r="234" spans="1:6" ht="15.75">
      <c r="A234" s="5" t="str">
        <f t="shared" si="17"/>
        <v>90.0789</v>
      </c>
      <c r="B234" s="5">
        <v>789</v>
      </c>
      <c r="C234" s="5">
        <v>1</v>
      </c>
      <c r="D234" s="5">
        <v>12</v>
      </c>
      <c r="E234" s="5">
        <v>150</v>
      </c>
      <c r="F234" s="5" t="str">
        <f t="shared" si="18"/>
        <v>12@150</v>
      </c>
    </row>
    <row r="235" spans="1:6" ht="15.75">
      <c r="A235" s="5" t="str">
        <f t="shared" si="17"/>
        <v>90.0833</v>
      </c>
      <c r="B235" s="5">
        <v>833</v>
      </c>
      <c r="C235" s="5">
        <v>1</v>
      </c>
      <c r="D235" s="5">
        <v>10</v>
      </c>
      <c r="E235" s="5">
        <v>100</v>
      </c>
      <c r="F235" s="5" t="str">
        <f t="shared" si="18"/>
        <v>10@100</v>
      </c>
    </row>
    <row r="236" spans="1:6" ht="15.75">
      <c r="A236" s="5" t="str">
        <f t="shared" si="17"/>
        <v>90.0859</v>
      </c>
      <c r="B236" s="5">
        <v>859</v>
      </c>
      <c r="C236" s="5">
        <v>2</v>
      </c>
      <c r="D236" s="5">
        <v>12</v>
      </c>
      <c r="E236" s="5">
        <v>200</v>
      </c>
      <c r="F236" s="5" t="str">
        <f t="shared" si="18"/>
        <v>12@200</v>
      </c>
    </row>
    <row r="237" spans="1:6" ht="15.75">
      <c r="A237" s="5" t="str">
        <f t="shared" si="17"/>
        <v>90.0937</v>
      </c>
      <c r="B237" s="5">
        <v>937</v>
      </c>
      <c r="C237" s="5">
        <v>2</v>
      </c>
      <c r="D237" s="5">
        <v>12</v>
      </c>
      <c r="E237" s="5">
        <v>180</v>
      </c>
      <c r="F237" s="5" t="str">
        <f t="shared" si="18"/>
        <v>12@180</v>
      </c>
    </row>
    <row r="238" spans="1:6" ht="15.75">
      <c r="A238" s="5" t="str">
        <f t="shared" si="17"/>
        <v>90.095</v>
      </c>
      <c r="B238" s="5">
        <v>950</v>
      </c>
      <c r="C238" s="5">
        <v>1</v>
      </c>
      <c r="D238" s="5">
        <v>12</v>
      </c>
      <c r="E238" s="5">
        <v>120</v>
      </c>
      <c r="F238" s="5" t="str">
        <f t="shared" si="18"/>
        <v>12@120</v>
      </c>
    </row>
    <row r="239" spans="1:6" ht="15.75">
      <c r="A239" s="5" t="str">
        <f t="shared" si="17"/>
        <v>90.1084</v>
      </c>
      <c r="B239" s="5">
        <v>1084</v>
      </c>
      <c r="C239" s="5">
        <v>2</v>
      </c>
      <c r="D239" s="5">
        <v>12</v>
      </c>
      <c r="E239" s="5">
        <v>150</v>
      </c>
      <c r="F239" s="5" t="str">
        <f t="shared" si="18"/>
        <v>12@150</v>
      </c>
    </row>
    <row r="240" spans="1:6" ht="15.75">
      <c r="A240" s="5" t="str">
        <f t="shared" si="17"/>
        <v>90.1097</v>
      </c>
      <c r="B240" s="5">
        <v>1097</v>
      </c>
      <c r="C240" s="5">
        <v>1</v>
      </c>
      <c r="D240" s="5">
        <v>12</v>
      </c>
      <c r="E240" s="5">
        <v>100</v>
      </c>
      <c r="F240" s="5" t="str">
        <f t="shared" si="18"/>
        <v>12@100</v>
      </c>
    </row>
    <row r="241" spans="1:6" ht="15.75">
      <c r="A241" s="5" t="str">
        <f t="shared" si="17"/>
        <v>90.1277</v>
      </c>
      <c r="B241" s="5">
        <v>1277</v>
      </c>
      <c r="C241" s="5">
        <v>2</v>
      </c>
      <c r="D241" s="5">
        <v>12</v>
      </c>
      <c r="E241" s="5">
        <v>120</v>
      </c>
      <c r="F241" s="5" t="str">
        <f t="shared" si="18"/>
        <v>12@120</v>
      </c>
    </row>
    <row r="242" spans="1:6" ht="15.75">
      <c r="A242" s="5" t="str">
        <f t="shared" si="17"/>
        <v>90.9999</v>
      </c>
      <c r="B242" s="5">
        <v>9999</v>
      </c>
      <c r="C242" s="5">
        <v>2</v>
      </c>
      <c r="D242" s="5" t="s">
        <v>29</v>
      </c>
      <c r="E242" s="5" t="s">
        <v>30</v>
      </c>
      <c r="F242" s="5" t="s">
        <v>31</v>
      </c>
    </row>
    <row r="243" spans="1:6" ht="15.75">
      <c r="A243" s="5"/>
      <c r="B243" s="5"/>
      <c r="C243" s="5"/>
      <c r="D243" s="5"/>
      <c r="E243" s="5"/>
      <c r="F243" s="5"/>
    </row>
    <row r="244" spans="1:6" ht="15.75">
      <c r="A244" s="5"/>
      <c r="B244" s="5"/>
      <c r="C244" s="5"/>
      <c r="D244" s="5"/>
      <c r="E244" s="5"/>
      <c r="F244" s="5"/>
    </row>
    <row r="245" spans="1:6" ht="15.75">
      <c r="A245" s="5"/>
      <c r="B245" s="5"/>
      <c r="C245" s="5"/>
      <c r="D245" s="5"/>
      <c r="E245" s="5"/>
      <c r="F245" s="5"/>
    </row>
    <row r="246" spans="1:6" ht="15.75">
      <c r="A246" s="5"/>
      <c r="B246" s="5"/>
      <c r="C246" s="5"/>
      <c r="D246" s="5"/>
      <c r="E246" s="5"/>
      <c r="F246" s="5"/>
    </row>
    <row r="247" spans="1:6" ht="15.75">
      <c r="A247" s="5"/>
      <c r="B247" s="5"/>
      <c r="C247" s="5"/>
      <c r="D247" s="5"/>
      <c r="E247" s="5"/>
      <c r="F247" s="5"/>
    </row>
    <row r="248" spans="1:6" ht="15.75">
      <c r="A248" s="5"/>
      <c r="B248" s="5"/>
      <c r="C248" s="5"/>
      <c r="D248" s="5"/>
      <c r="E248" s="5"/>
      <c r="F248" s="5"/>
    </row>
    <row r="249" spans="1:6" ht="15.75">
      <c r="A249" s="5"/>
      <c r="B249" s="5"/>
      <c r="C249" s="5"/>
      <c r="D249" s="5"/>
      <c r="E249" s="5"/>
      <c r="F249" s="5"/>
    </row>
    <row r="250" spans="1:6" ht="15.75">
      <c r="A250" s="5"/>
      <c r="B250" s="5"/>
      <c r="C250" s="5"/>
      <c r="D250" s="5"/>
      <c r="E250" s="5"/>
      <c r="F250" s="5"/>
    </row>
    <row r="251" spans="1:6" ht="15.75">
      <c r="A251" s="5"/>
      <c r="B251" s="5"/>
      <c r="C251" s="5"/>
      <c r="D251" s="5"/>
      <c r="E251" s="5"/>
      <c r="F251" s="5"/>
    </row>
    <row r="252" spans="1:6" ht="15.75">
      <c r="A252" s="5"/>
      <c r="B252" s="5"/>
      <c r="C252" s="5"/>
      <c r="D252" s="5"/>
      <c r="E252" s="5"/>
      <c r="F252" s="5"/>
    </row>
    <row r="253" spans="1:6" ht="15.75">
      <c r="A253" s="5"/>
      <c r="B253" s="5"/>
      <c r="C253" s="5"/>
      <c r="D253" s="5"/>
      <c r="E253" s="5"/>
      <c r="F253" s="5"/>
    </row>
    <row r="254" spans="1:6" ht="15.75">
      <c r="A254" s="5"/>
      <c r="B254" s="5"/>
      <c r="C254" s="5"/>
      <c r="D254" s="5"/>
      <c r="E254" s="5"/>
      <c r="F254" s="5"/>
    </row>
    <row r="255" spans="1:6" ht="15.75">
      <c r="A255" s="5"/>
      <c r="B255" s="5"/>
      <c r="C255" s="5"/>
      <c r="D255" s="5"/>
      <c r="E255" s="5"/>
      <c r="F255" s="5"/>
    </row>
    <row r="256" spans="1:6" ht="15.75">
      <c r="A256" s="5"/>
      <c r="B256" s="5"/>
      <c r="C256" s="5"/>
      <c r="D256" s="5"/>
      <c r="E256" s="5"/>
      <c r="F256" s="5"/>
    </row>
  </sheetData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 Zh.</dc:creator>
  <cp:keywords/>
  <dc:description/>
  <cp:lastModifiedBy>ft</cp:lastModifiedBy>
  <cp:lastPrinted>2003-04-22T04:08:47Z</cp:lastPrinted>
  <dcterms:created xsi:type="dcterms:W3CDTF">1999-12-21T09:16:15Z</dcterms:created>
  <dcterms:modified xsi:type="dcterms:W3CDTF">2003-10-28T11:13:17Z</dcterms:modified>
  <cp:category/>
  <cp:version/>
  <cp:contentType/>
  <cp:contentStatus/>
</cp:coreProperties>
</file>