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<sst xmlns="http://schemas.openxmlformats.org/spreadsheetml/2006/main" count="70" uniqueCount="52">
  <si>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r>
      <t>1</t>
    </r>
    <r>
      <rPr>
        <sz val="12"/>
        <rFont val="宋体"/>
        <family val="0"/>
      </rPr>
      <t>、</t>
    </r>
  </si>
  <si>
    <t>节点信息</t>
  </si>
  <si>
    <r>
      <t>弯矩</t>
    </r>
    <r>
      <rPr>
        <sz val="12"/>
        <rFont val="Times New Roman"/>
        <family val="1"/>
      </rPr>
      <t>M=</t>
    </r>
  </si>
  <si>
    <t>KN.m</t>
  </si>
  <si>
    <r>
      <t>轴力（压力）</t>
    </r>
    <r>
      <rPr>
        <sz val="12"/>
        <rFont val="Times New Roman"/>
        <family val="1"/>
      </rPr>
      <t>N=</t>
    </r>
  </si>
  <si>
    <t>KN</t>
  </si>
  <si>
    <r>
      <t>剪力</t>
    </r>
    <r>
      <rPr>
        <sz val="12"/>
        <rFont val="Times New Roman"/>
        <family val="1"/>
      </rPr>
      <t>V=</t>
    </r>
  </si>
  <si>
    <r>
      <t>2</t>
    </r>
    <r>
      <rPr>
        <sz val="12"/>
        <rFont val="宋体"/>
        <family val="0"/>
      </rPr>
      <t>、</t>
    </r>
  </si>
  <si>
    <t>截面信息</t>
  </si>
  <si>
    <t>mm</t>
  </si>
  <si>
    <r>
      <t>腹板高</t>
    </r>
    <r>
      <rPr>
        <sz val="12"/>
        <rFont val="Times New Roman"/>
        <family val="1"/>
      </rPr>
      <t>H=</t>
    </r>
  </si>
  <si>
    <r>
      <t>腹板厚</t>
    </r>
    <r>
      <rPr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b</t>
    </r>
    <r>
      <rPr>
        <sz val="12"/>
        <rFont val="宋体"/>
        <family val="0"/>
      </rPr>
      <t>=</t>
    </r>
  </si>
  <si>
    <r>
      <t>翼板宽</t>
    </r>
    <r>
      <rPr>
        <sz val="12"/>
        <rFont val="Times New Roman"/>
        <family val="1"/>
      </rPr>
      <t>W=</t>
    </r>
  </si>
  <si>
    <r>
      <t>翼板厚</t>
    </r>
    <r>
      <rPr>
        <sz val="12"/>
        <rFont val="Times New Roman"/>
        <family val="1"/>
      </rPr>
      <t>tw=</t>
    </r>
  </si>
  <si>
    <r>
      <t>3</t>
    </r>
    <r>
      <rPr>
        <sz val="12"/>
        <rFont val="宋体"/>
        <family val="0"/>
      </rPr>
      <t>、</t>
    </r>
  </si>
  <si>
    <t>材质</t>
  </si>
  <si>
    <t>16Mn</t>
  </si>
  <si>
    <t>Q235</t>
  </si>
  <si>
    <r>
      <t>4</t>
    </r>
    <r>
      <rPr>
        <sz val="12"/>
        <rFont val="宋体"/>
        <family val="0"/>
      </rPr>
      <t>、</t>
    </r>
  </si>
  <si>
    <t>材质特性</t>
  </si>
  <si>
    <r>
      <t>5</t>
    </r>
    <r>
      <rPr>
        <sz val="12"/>
        <rFont val="宋体"/>
        <family val="0"/>
      </rPr>
      <t>、</t>
    </r>
  </si>
  <si>
    <t>截面特性</t>
  </si>
  <si>
    <r>
      <t>面积</t>
    </r>
    <r>
      <rPr>
        <sz val="12"/>
        <rFont val="Times New Roman"/>
        <family val="1"/>
      </rPr>
      <t>Aw=</t>
    </r>
  </si>
  <si>
    <r>
      <t>面积距</t>
    </r>
    <r>
      <rPr>
        <sz val="12"/>
        <rFont val="Times New Roman"/>
        <family val="1"/>
      </rPr>
      <t>Sw=</t>
    </r>
  </si>
  <si>
    <r>
      <t>惯性距</t>
    </r>
    <r>
      <rPr>
        <sz val="12"/>
        <rFont val="Times New Roman"/>
        <family val="1"/>
      </rPr>
      <t>Iw=</t>
    </r>
  </si>
  <si>
    <r>
      <t>cm</t>
    </r>
    <r>
      <rPr>
        <vertAlign val="superscript"/>
        <sz val="12"/>
        <rFont val="Times New Roman"/>
        <family val="1"/>
      </rPr>
      <t>3</t>
    </r>
  </si>
  <si>
    <r>
      <t>cm</t>
    </r>
    <r>
      <rPr>
        <vertAlign val="superscript"/>
        <sz val="12"/>
        <rFont val="Times New Roman"/>
        <family val="1"/>
      </rPr>
      <t>4</t>
    </r>
  </si>
  <si>
    <r>
      <t>cm</t>
    </r>
    <r>
      <rPr>
        <vertAlign val="superscript"/>
        <sz val="12"/>
        <rFont val="Times New Roman"/>
        <family val="1"/>
      </rPr>
      <t>3</t>
    </r>
  </si>
  <si>
    <r>
      <t>6</t>
    </r>
    <r>
      <rPr>
        <sz val="12"/>
        <rFont val="宋体"/>
        <family val="0"/>
      </rPr>
      <t>、</t>
    </r>
  </si>
  <si>
    <t>计算各应力值</t>
  </si>
  <si>
    <r>
      <t>翼缘面积距</t>
    </r>
    <r>
      <rPr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</si>
  <si>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抗弯模量</t>
    </r>
    <r>
      <rPr>
        <sz val="12"/>
        <rFont val="Times New Roman"/>
        <family val="1"/>
      </rPr>
      <t>W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</si>
  <si>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r>
      <t>cm</t>
    </r>
    <r>
      <rPr>
        <vertAlign val="superscript"/>
        <sz val="12"/>
        <rFont val="Times New Roman"/>
        <family val="1"/>
      </rPr>
      <t>2</t>
    </r>
  </si>
  <si>
    <r>
      <t>N/mm</t>
    </r>
    <r>
      <rPr>
        <vertAlign val="superscript"/>
        <sz val="12"/>
        <rFont val="宋体"/>
        <family val="0"/>
      </rPr>
      <t>2</t>
    </r>
  </si>
  <si>
    <r>
      <t>拉力作用下应力σ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=</t>
    </r>
  </si>
  <si>
    <r>
      <t>N/mm</t>
    </r>
    <r>
      <rPr>
        <vertAlign val="superscript"/>
        <sz val="12"/>
        <rFont val="宋体"/>
        <family val="0"/>
      </rPr>
      <t>2</t>
    </r>
  </si>
  <si>
    <r>
      <t>腹板端部正应力σ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</si>
  <si>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腹板端部剪应力τ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</si>
  <si>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剪应力τ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=</t>
    </r>
  </si>
  <si>
    <r>
      <t>正应力σ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=</t>
    </r>
  </si>
  <si>
    <r>
      <t>中和轴处折算应力</t>
    </r>
    <r>
      <rPr>
        <sz val="12"/>
        <rFont val="Times New Roman"/>
        <family val="1"/>
      </rPr>
      <t>=</t>
    </r>
  </si>
  <si>
    <r>
      <t>弯矩作用下应力σ</t>
    </r>
    <r>
      <rPr>
        <vertAlign val="subscript"/>
        <sz val="12"/>
        <rFont val="Times New Roman"/>
        <family val="1"/>
      </rPr>
      <t>M</t>
    </r>
    <r>
      <rPr>
        <sz val="12"/>
        <rFont val="Times New Roman"/>
        <family val="1"/>
      </rPr>
      <t>=</t>
    </r>
  </si>
  <si>
    <r>
      <t>抗拉强度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t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</si>
  <si>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t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</si>
  <si>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t>16Mn</t>
  </si>
  <si>
    <r>
      <t>抗剪强度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v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</si>
  <si>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v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</si>
  <si>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r>
      <t>1.1f</t>
    </r>
    <r>
      <rPr>
        <vertAlign val="subscript"/>
        <sz val="12"/>
        <rFont val="Times New Roman"/>
        <family val="1"/>
      </rPr>
      <t>t</t>
    </r>
    <r>
      <rPr>
        <vertAlign val="superscript"/>
        <sz val="12"/>
        <rFont val="Times New Roman"/>
        <family val="1"/>
      </rPr>
      <t>w</t>
    </r>
    <r>
      <rPr>
        <sz val="12"/>
        <rFont val="Times New Roman"/>
        <family val="1"/>
      </rPr>
      <t>=</t>
    </r>
  </si>
  <si>
    <r>
      <t>7</t>
    </r>
    <r>
      <rPr>
        <sz val="12"/>
        <rFont val="宋体"/>
        <family val="0"/>
      </rPr>
      <t>、</t>
    </r>
  </si>
  <si>
    <t>验算结果</t>
  </si>
  <si>
    <t>号节点焊接强度计算</t>
  </si>
  <si>
    <r>
      <t>翼腹相交处折算应力</t>
    </r>
    <r>
      <rPr>
        <sz val="12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</si>
</sst>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2.375" style="0" customWidth="1"/>
    <col min="2" max="2" width="19.75390625" style="0" customWidth="1"/>
    <col min="3" max="3" width="5.375" style="0" customWidth="1"/>
    <col min="4" max="4" width="5.50390625" style="0" customWidth="1"/>
    <col min="5" max="5" width="2.00390625" style="0" customWidth="1"/>
    <col min="6" max="6" width="6.375" style="0" customWidth="1"/>
    <col min="7" max="7" width="4.25390625" style="0" customWidth="1"/>
    <col min="8" max="8" width="5.625" style="0" customWidth="1"/>
  </cols>
  <sheetData>
    <row r="1" spans="1:8" ht="14.25">
      <c r="A1" s="4" t="s">
        <v>50</v>
      </c>
      <c r="B1" s="4"/>
      <c r="C1" s="4"/>
      <c r="D1" s="4"/>
      <c r="E1" s="4"/>
      <c r="F1" s="4"/>
      <c r="G1" s="4"/>
      <c r="H1" s="4"/>
    </row>
    <row r="2" spans="1:2" s="2" customFormat="1" ht="15.75">
      <c r="A2" s="1" t="s">
        <v>0</v>
      </c>
      <c r="B2" s="2" t="s">
        <v>1</v>
      </c>
    </row>
    <row r="3" spans="2:4" s="2" customFormat="1" ht="15.75">
      <c r="B3" s="2" t="s">
        <v>2</v>
      </c>
      <c r="C3" s="2">
        <v>50</v>
      </c>
      <c r="D3" s="2" t="s">
        <v>3</v>
      </c>
    </row>
    <row r="4" spans="2:4" s="2" customFormat="1" ht="15.75">
      <c r="B4" s="2" t="s">
        <v>4</v>
      </c>
      <c r="C4" s="2">
        <v>280</v>
      </c>
      <c r="D4" s="2" t="s">
        <v>5</v>
      </c>
    </row>
    <row r="5" spans="2:4" s="2" customFormat="1" ht="15.75">
      <c r="B5" s="2" t="s">
        <v>6</v>
      </c>
      <c r="C5" s="2">
        <v>240</v>
      </c>
      <c r="D5" s="2" t="s">
        <v>5</v>
      </c>
    </row>
    <row r="6" spans="1:2" s="2" customFormat="1" ht="15.75">
      <c r="A6" s="1" t="s">
        <v>7</v>
      </c>
      <c r="B6" s="2" t="s">
        <v>8</v>
      </c>
    </row>
    <row r="7" spans="2:4" s="2" customFormat="1" ht="15.75">
      <c r="B7" s="2" t="s">
        <v>10</v>
      </c>
      <c r="C7" s="2">
        <v>200</v>
      </c>
      <c r="D7" s="2" t="s">
        <v>9</v>
      </c>
    </row>
    <row r="8" spans="2:4" s="2" customFormat="1" ht="15.75">
      <c r="B8" t="s">
        <v>12</v>
      </c>
      <c r="C8" s="2">
        <v>100</v>
      </c>
      <c r="D8" s="2" t="s">
        <v>9</v>
      </c>
    </row>
    <row r="9" spans="2:4" s="2" customFormat="1" ht="18.75">
      <c r="B9" s="2" t="s">
        <v>11</v>
      </c>
      <c r="C9" s="2">
        <v>8</v>
      </c>
      <c r="D9" s="2" t="s">
        <v>9</v>
      </c>
    </row>
    <row r="10" spans="2:4" ht="15.75">
      <c r="B10" t="s">
        <v>13</v>
      </c>
      <c r="C10" s="1">
        <v>12</v>
      </c>
      <c r="D10" s="2" t="s">
        <v>9</v>
      </c>
    </row>
    <row r="11" spans="1:3" s="2" customFormat="1" ht="15.75">
      <c r="A11" s="1" t="s">
        <v>14</v>
      </c>
      <c r="B11" t="s">
        <v>15</v>
      </c>
      <c r="C11" s="1" t="s">
        <v>44</v>
      </c>
    </row>
    <row r="12" spans="2:4" s="2" customFormat="1" ht="15.75">
      <c r="B12" s="1" t="s">
        <v>16</v>
      </c>
      <c r="D12" s="1"/>
    </row>
    <row r="13" spans="2:4" s="2" customFormat="1" ht="15.75">
      <c r="B13" s="1" t="s">
        <v>17</v>
      </c>
      <c r="D13" s="1"/>
    </row>
    <row r="14" spans="1:2" s="2" customFormat="1" ht="15.75">
      <c r="A14" s="1" t="s">
        <v>18</v>
      </c>
      <c r="B14" t="s">
        <v>19</v>
      </c>
    </row>
    <row r="15" spans="2:4" s="2" customFormat="1" ht="20.25">
      <c r="B15" t="s">
        <v>45</v>
      </c>
      <c r="C15" s="2">
        <f>IF(C11=B12,185,120)</f>
        <v>185</v>
      </c>
      <c r="D15" s="2" t="s">
        <v>33</v>
      </c>
    </row>
    <row r="16" spans="2:4" s="2" customFormat="1" ht="20.25">
      <c r="B16" t="s">
        <v>42</v>
      </c>
      <c r="C16" s="2">
        <f>IF(C11=B12,315,120)</f>
        <v>315</v>
      </c>
      <c r="D16" s="2" t="s">
        <v>33</v>
      </c>
    </row>
    <row r="17" spans="1:2" s="2" customFormat="1" ht="15.75">
      <c r="A17" s="1" t="s">
        <v>20</v>
      </c>
      <c r="B17" s="2" t="s">
        <v>21</v>
      </c>
    </row>
    <row r="18" spans="2:4" ht="18.75">
      <c r="B18" s="3" t="s">
        <v>22</v>
      </c>
      <c r="C18">
        <f>(C7*C9+2*C8*C10)/100</f>
        <v>40</v>
      </c>
      <c r="D18" s="1" t="s">
        <v>32</v>
      </c>
    </row>
    <row r="19" spans="2:4" ht="18.75">
      <c r="B19" t="s">
        <v>23</v>
      </c>
      <c r="C19">
        <f>(C8*C10*0.5*(C7+C10)+0.125*C7*C7*C9)/1000</f>
        <v>167.2</v>
      </c>
      <c r="D19" s="1" t="s">
        <v>27</v>
      </c>
    </row>
    <row r="20" spans="2:4" ht="18.75">
      <c r="B20" t="s">
        <v>24</v>
      </c>
      <c r="C20">
        <f>(C7*C7*C7*C9/12+2*C8*C10*0.25*(C7+C10)*(C7+C10))/10000</f>
        <v>3229.9733333333334</v>
      </c>
      <c r="D20" s="1" t="s">
        <v>26</v>
      </c>
    </row>
    <row r="21" spans="2:4" ht="20.25">
      <c r="B21" t="s">
        <v>31</v>
      </c>
      <c r="C21">
        <f>10*C20/(0.5*C7+C10)</f>
        <v>288.3904761904762</v>
      </c>
      <c r="D21" s="1" t="s">
        <v>25</v>
      </c>
    </row>
    <row r="22" spans="2:4" ht="20.25">
      <c r="B22" t="s">
        <v>30</v>
      </c>
      <c r="C22">
        <f>C8*C10*0.5*(C7+C10)/1000</f>
        <v>127.2</v>
      </c>
      <c r="D22" s="1" t="s">
        <v>25</v>
      </c>
    </row>
    <row r="23" spans="1:2" s="2" customFormat="1" ht="15.75">
      <c r="A23" s="1" t="s">
        <v>28</v>
      </c>
      <c r="B23" s="2" t="s">
        <v>29</v>
      </c>
    </row>
    <row r="24" spans="2:4" ht="19.5">
      <c r="B24" t="s">
        <v>34</v>
      </c>
      <c r="C24">
        <f>C4/C18*10</f>
        <v>70</v>
      </c>
      <c r="D24" s="2" t="s">
        <v>33</v>
      </c>
    </row>
    <row r="25" spans="2:4" ht="19.5">
      <c r="B25" t="s">
        <v>41</v>
      </c>
      <c r="C25">
        <f>C3/C21*1000</f>
        <v>173.37604438426737</v>
      </c>
      <c r="D25" s="2" t="s">
        <v>33</v>
      </c>
    </row>
    <row r="26" spans="2:4" ht="19.5">
      <c r="B26" t="s">
        <v>36</v>
      </c>
      <c r="C26">
        <f>C25*C7/(C7+2*C10)</f>
        <v>154.80003962881014</v>
      </c>
      <c r="D26" s="2" t="s">
        <v>35</v>
      </c>
    </row>
    <row r="27" spans="2:4" ht="19.5">
      <c r="B27" t="s">
        <v>37</v>
      </c>
      <c r="C27">
        <f>C5*C22/C20/C9*100</f>
        <v>118.1433902447079</v>
      </c>
      <c r="D27" s="2" t="s">
        <v>35</v>
      </c>
    </row>
    <row r="28" spans="2:8" ht="20.25">
      <c r="B28" t="s">
        <v>38</v>
      </c>
      <c r="C28">
        <f>C5*C19/C20/C9*100</f>
        <v>155.29539975562236</v>
      </c>
      <c r="D28" s="2" t="s">
        <v>35</v>
      </c>
      <c r="E28" t="str">
        <f>IF(C28&gt;G28,"&gt;","&lt;")</f>
        <v>&lt;</v>
      </c>
      <c r="F28" s="1" t="s">
        <v>46</v>
      </c>
      <c r="G28">
        <f>C15</f>
        <v>185</v>
      </c>
      <c r="H28" s="2" t="s">
        <v>35</v>
      </c>
    </row>
    <row r="29" spans="2:8" ht="20.25">
      <c r="B29" t="s">
        <v>39</v>
      </c>
      <c r="C29">
        <f>C24+C25</f>
        <v>243.37604438426737</v>
      </c>
      <c r="D29" s="2" t="s">
        <v>33</v>
      </c>
      <c r="E29" t="str">
        <f>IF(C29&gt;G29,"&gt;","&lt;")</f>
        <v>&lt;</v>
      </c>
      <c r="F29" s="1" t="s">
        <v>43</v>
      </c>
      <c r="G29">
        <f>C16</f>
        <v>315</v>
      </c>
      <c r="H29" s="2" t="s">
        <v>35</v>
      </c>
    </row>
    <row r="30" spans="2:8" ht="20.25">
      <c r="B30" t="s">
        <v>51</v>
      </c>
      <c r="C30">
        <f>SQRT((C24+C26)*(C24+C26)+3*C27*C27)</f>
        <v>303.9878941547749</v>
      </c>
      <c r="D30" s="2" t="s">
        <v>33</v>
      </c>
      <c r="E30" t="str">
        <f>IF(C30&gt;G30,"&gt;","&lt;")</f>
        <v>&lt;</v>
      </c>
      <c r="F30" s="1" t="s">
        <v>47</v>
      </c>
      <c r="G30">
        <f>1.1*C16</f>
        <v>346.5</v>
      </c>
      <c r="H30" s="2" t="s">
        <v>35</v>
      </c>
    </row>
    <row r="31" spans="2:8" ht="20.25">
      <c r="B31" t="s">
        <v>40</v>
      </c>
      <c r="C31">
        <f>SQRT(C24*C24+3*C28*C28)</f>
        <v>277.9388126112934</v>
      </c>
      <c r="D31" s="2" t="s">
        <v>33</v>
      </c>
      <c r="E31" t="str">
        <f>IF(C31&gt;G31,"&gt;","&lt;")</f>
        <v>&lt;</v>
      </c>
      <c r="F31" s="1" t="s">
        <v>47</v>
      </c>
      <c r="G31">
        <f>1.1*C16</f>
        <v>346.5</v>
      </c>
      <c r="H31" s="2" t="s">
        <v>35</v>
      </c>
    </row>
    <row r="32" spans="1:4" s="2" customFormat="1" ht="15.75">
      <c r="A32" s="1" t="s">
        <v>48</v>
      </c>
      <c r="B32" t="s">
        <v>49</v>
      </c>
      <c r="C32" s="2" t="b">
        <f>AND(C29&lt;G29,C30&lt;G30,C31&lt;G31,C28&lt;G28)</f>
        <v>1</v>
      </c>
      <c r="D32" s="2" t="str">
        <f>IF(C32,"通过","危险")</f>
        <v>通过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cjg</dc:creator>
  <cp:keywords/>
  <dc:description/>
  <cp:lastModifiedBy>lingzhi</cp:lastModifiedBy>
  <cp:lastPrinted>2002-07-04T14:30:34Z</cp:lastPrinted>
  <dcterms:created xsi:type="dcterms:W3CDTF">2002-07-03T11:27:03Z</dcterms:created>
  <dcterms:modified xsi:type="dcterms:W3CDTF">2004-04-10T10:53:52Z</dcterms:modified>
  <cp:category/>
  <cp:version/>
  <cp:contentType/>
  <cp:contentStatus/>
</cp:coreProperties>
</file>