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约束边缘构件配箍特征值计算" sheetId="1" r:id="rId1"/>
    <sheet name="一级暗柱配筋" sheetId="2" r:id="rId2"/>
    <sheet name="二级暗柱配筋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<sst xmlns="http://schemas.openxmlformats.org/spreadsheetml/2006/main" count="77" uniqueCount="58">
  <si>
    <t>项目</t>
  </si>
  <si>
    <r>
      <t>一级</t>
    </r>
    <r>
      <rPr>
        <sz val="12"/>
        <rFont val="Times New Roman"/>
        <family val="1"/>
      </rPr>
      <t>(9</t>
    </r>
    <r>
      <rPr>
        <sz val="12"/>
        <rFont val="宋体"/>
        <family val="0"/>
      </rPr>
      <t>度</t>
    </r>
    <r>
      <rPr>
        <sz val="12"/>
        <rFont val="Times New Roman"/>
        <family val="1"/>
      </rPr>
      <t>)</t>
    </r>
  </si>
  <si>
    <r>
      <t>一级</t>
    </r>
    <r>
      <rPr>
        <sz val="12"/>
        <rFont val="Times New Roman"/>
        <family val="1"/>
      </rPr>
      <t>(7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度</t>
    </r>
    <r>
      <rPr>
        <sz val="12"/>
        <rFont val="Times New Roman"/>
        <family val="1"/>
      </rPr>
      <t>)</t>
    </r>
  </si>
  <si>
    <t>二级</t>
  </si>
  <si>
    <r>
      <t>λ</t>
    </r>
    <r>
      <rPr>
        <sz val="10.5"/>
        <rFont val="Times New Roman"/>
        <family val="1"/>
      </rPr>
      <t>v</t>
    </r>
  </si>
  <si>
    <t>0.25hw</t>
  </si>
  <si>
    <t>0.20hw</t>
  </si>
  <si>
    <r>
      <t>lc(</t>
    </r>
    <r>
      <rPr>
        <sz val="12"/>
        <rFont val="宋体"/>
        <family val="0"/>
      </rPr>
      <t>暗柱</t>
    </r>
    <r>
      <rPr>
        <sz val="12"/>
        <rFont val="Times New Roman"/>
        <family val="1"/>
      </rPr>
      <t>)</t>
    </r>
  </si>
  <si>
    <r>
      <t>lc(</t>
    </r>
    <r>
      <rPr>
        <sz val="12"/>
        <rFont val="宋体"/>
        <family val="0"/>
      </rPr>
      <t>翼墙或端柱</t>
    </r>
    <r>
      <rPr>
        <sz val="12"/>
        <rFont val="Times New Roman"/>
        <family val="1"/>
      </rPr>
      <t>)</t>
    </r>
  </si>
  <si>
    <t>约束边缘构件配箍特征值计算</t>
  </si>
  <si>
    <t>暗 柱 配 筋 一 览 表</t>
  </si>
  <si>
    <t>A1</t>
  </si>
  <si>
    <t>A2</t>
  </si>
  <si>
    <t>A3</t>
  </si>
  <si>
    <t>B1</t>
  </si>
  <si>
    <t>B2</t>
  </si>
  <si>
    <t>B3</t>
  </si>
  <si>
    <t>根数</t>
  </si>
  <si>
    <t>N</t>
  </si>
  <si>
    <t>Sn(c㎡)</t>
  </si>
  <si>
    <t>编号</t>
  </si>
  <si>
    <r>
      <t>S(c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</si>
  <si>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t>直径</t>
  </si>
  <si>
    <t>配筋</t>
  </si>
  <si>
    <r>
      <t xml:space="preserve"> </t>
    </r>
    <r>
      <rPr>
        <sz val="11"/>
        <rFont val="宋体"/>
        <family val="0"/>
      </rPr>
      <t>ρ</t>
    </r>
    <r>
      <rPr>
        <sz val="11"/>
        <rFont val="Times New Roman"/>
        <family val="1"/>
      </rPr>
      <t>s</t>
    </r>
    <r>
      <rPr>
        <sz val="11"/>
        <rFont val="宋体"/>
        <family val="0"/>
      </rPr>
      <t>(%)</t>
    </r>
  </si>
  <si>
    <t>L1</t>
  </si>
  <si>
    <t>L2</t>
  </si>
  <si>
    <t>L3</t>
  </si>
  <si>
    <t>L4</t>
  </si>
  <si>
    <t>Av</t>
  </si>
  <si>
    <r>
      <t xml:space="preserve"> </t>
    </r>
    <r>
      <rPr>
        <sz val="11"/>
        <rFont val="宋体"/>
        <family val="0"/>
      </rPr>
      <t>ρ</t>
    </r>
    <r>
      <rPr>
        <sz val="11"/>
        <rFont val="Times New Roman"/>
        <family val="1"/>
      </rPr>
      <t>v</t>
    </r>
    <r>
      <rPr>
        <sz val="11"/>
        <rFont val="宋体"/>
        <family val="0"/>
      </rPr>
      <t>(%)</t>
    </r>
  </si>
  <si>
    <t>混凝土标号</t>
  </si>
  <si>
    <t>fc</t>
  </si>
  <si>
    <t>一级钢筋约束边缘构件配箍特征值计算</t>
  </si>
  <si>
    <r>
      <t>ρ</t>
    </r>
    <r>
      <rPr>
        <sz val="10.5"/>
        <rFont val="Times New Roman"/>
        <family val="1"/>
      </rPr>
      <t>v (%)</t>
    </r>
  </si>
  <si>
    <t>二级钢筋约束边缘构件配箍特征值计算</t>
  </si>
  <si>
    <t>三级钢筋约束边缘构件配箍特征值计算</t>
  </si>
  <si>
    <t>暗 柱 配 筋 一 览 表</t>
  </si>
  <si>
    <t>编号</t>
  </si>
  <si>
    <t>A1</t>
  </si>
  <si>
    <t>A2</t>
  </si>
  <si>
    <t>A3</t>
  </si>
  <si>
    <t>B1</t>
  </si>
  <si>
    <t>B2</t>
  </si>
  <si>
    <t>B3</t>
  </si>
  <si>
    <r>
      <t>S(c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</si>
  <si>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t>根数</t>
  </si>
  <si>
    <t>直径</t>
  </si>
  <si>
    <t>配筋</t>
  </si>
  <si>
    <r>
      <t xml:space="preserve"> </t>
    </r>
    <r>
      <rPr>
        <sz val="11"/>
        <rFont val="宋体"/>
        <family val="0"/>
      </rPr>
      <t>ρ</t>
    </r>
    <r>
      <rPr>
        <sz val="11"/>
        <rFont val="Times New Roman"/>
        <family val="1"/>
      </rPr>
      <t>s</t>
    </r>
    <r>
      <rPr>
        <sz val="11"/>
        <rFont val="宋体"/>
        <family val="0"/>
      </rPr>
      <t>(%)</t>
    </r>
  </si>
  <si>
    <t>L1</t>
  </si>
  <si>
    <t>N</t>
  </si>
  <si>
    <t>L2</t>
  </si>
  <si>
    <t>L3</t>
  </si>
  <si>
    <t>L4</t>
  </si>
  <si>
    <t>Sn(c㎡)</t>
  </si>
  <si>
    <t>Av</t>
  </si>
  <si>
    <r>
      <t xml:space="preserve"> </t>
    </r>
    <r>
      <rPr>
        <sz val="11"/>
        <rFont val="宋体"/>
        <family val="0"/>
      </rPr>
      <t>ρ</t>
    </r>
    <r>
      <rPr>
        <sz val="11"/>
        <rFont val="Times New Roman"/>
        <family val="1"/>
      </rPr>
      <t>v</t>
    </r>
    <r>
      <rPr>
        <sz val="11"/>
        <rFont val="宋体"/>
        <family val="0"/>
      </rPr>
      <t>(%)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</si>
</sst>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.0000_ "/>
    <numFmt numFmtId="181" formatCode="0_ "/>
    <numFmt numFmtId="182" formatCode="0.0_ "/>
    <numFmt numFmtId="183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14"/>
      <name val="华文隶书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隶书"/>
      <family val="3"/>
    </font>
    <font>
      <sz val="11"/>
      <name val="宋体"/>
      <family val="0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83" fontId="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183" fontId="0" fillId="0" borderId="2" xfId="0" applyNumberFormat="1" applyBorder="1" applyAlignment="1">
      <alignment/>
    </xf>
    <xf numFmtId="179" fontId="0" fillId="5" borderId="2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1" fontId="0" fillId="0" borderId="3" xfId="0" applyNumberFormat="1" applyBorder="1" applyAlignment="1">
      <alignment/>
    </xf>
    <xf numFmtId="183" fontId="0" fillId="0" borderId="3" xfId="0" applyNumberFormat="1" applyBorder="1" applyAlignment="1">
      <alignment/>
    </xf>
    <xf numFmtId="179" fontId="0" fillId="5" borderId="3" xfId="0" applyNumberForma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181" fontId="0" fillId="0" borderId="4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79" fontId="0" fillId="5" borderId="4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Fill="1" applyBorder="1" applyAlignment="1">
      <alignment/>
    </xf>
    <xf numFmtId="181" fontId="0" fillId="0" borderId="2" xfId="0" applyNumberFormat="1" applyFill="1" applyBorder="1" applyAlignment="1">
      <alignment/>
    </xf>
    <xf numFmtId="183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81" fontId="0" fillId="0" borderId="3" xfId="0" applyNumberFormat="1" applyFill="1" applyBorder="1" applyAlignment="1">
      <alignment/>
    </xf>
    <xf numFmtId="183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183" fontId="0" fillId="0" borderId="0" xfId="0" applyNumberFormat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79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6" xfId="0" applyFill="1" applyBorder="1" applyAlignment="1">
      <alignment/>
    </xf>
    <xf numFmtId="183" fontId="0" fillId="0" borderId="6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83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81" fontId="0" fillId="0" borderId="6" xfId="0" applyNumberFormat="1" applyFill="1" applyBorder="1" applyAlignment="1">
      <alignment/>
    </xf>
    <xf numFmtId="179" fontId="0" fillId="0" borderId="6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4"/>
  <sheetViews>
    <sheetView showGridLines="0" tabSelected="1" zoomScale="150" zoomScaleNormal="150" workbookViewId="0" topLeftCell="A13">
      <selection activeCell="F45" sqref="F45"/>
    </sheetView>
  </sheetViews>
  <sheetFormatPr defaultColWidth="9.00390625" defaultRowHeight="14.25"/>
  <cols>
    <col min="1" max="1" width="5.375" style="0" customWidth="1"/>
    <col min="2" max="2" width="13.75390625" style="0" customWidth="1"/>
    <col min="3" max="3" width="10.125" style="0" customWidth="1"/>
    <col min="4" max="4" width="12.75390625" style="0" customWidth="1"/>
    <col min="5" max="5" width="10.125" style="0" customWidth="1"/>
  </cols>
  <sheetData>
    <row r="2" spans="2:7" ht="18.75">
      <c r="B2" s="52" t="s">
        <v>9</v>
      </c>
      <c r="C2" s="53"/>
      <c r="D2" s="53"/>
      <c r="E2" s="53"/>
      <c r="G2" s="7"/>
    </row>
    <row r="4" spans="2:5" ht="15.75">
      <c r="B4" s="4" t="s">
        <v>0</v>
      </c>
      <c r="C4" s="4" t="s">
        <v>1</v>
      </c>
      <c r="D4" s="4" t="s">
        <v>2</v>
      </c>
      <c r="E4" s="4" t="s">
        <v>3</v>
      </c>
    </row>
    <row r="5" spans="2:5" ht="15">
      <c r="B5" s="5" t="s">
        <v>4</v>
      </c>
      <c r="C5" s="2">
        <v>0.2</v>
      </c>
      <c r="D5" s="2">
        <v>0.2</v>
      </c>
      <c r="E5" s="2">
        <v>0.2</v>
      </c>
    </row>
    <row r="6" spans="2:5" ht="15.75">
      <c r="B6" s="6" t="s">
        <v>7</v>
      </c>
      <c r="C6" s="3" t="s">
        <v>5</v>
      </c>
      <c r="D6" s="3" t="s">
        <v>6</v>
      </c>
      <c r="E6" s="3" t="s">
        <v>6</v>
      </c>
    </row>
    <row r="7" spans="2:5" ht="15.75">
      <c r="B7" s="6" t="s">
        <v>8</v>
      </c>
      <c r="C7" s="3" t="s">
        <v>5</v>
      </c>
      <c r="D7" s="3" t="s">
        <v>6</v>
      </c>
      <c r="E7" s="3" t="s">
        <v>6</v>
      </c>
    </row>
    <row r="8" spans="2:5" ht="14.25">
      <c r="B8" s="1"/>
      <c r="C8" s="1"/>
      <c r="D8" s="1"/>
      <c r="E8" s="1"/>
    </row>
    <row r="9" spans="2:5" ht="18.75">
      <c r="B9" s="52" t="s">
        <v>33</v>
      </c>
      <c r="C9" s="53"/>
      <c r="D9" s="53"/>
      <c r="E9" s="53"/>
    </row>
    <row r="11" spans="2:6" ht="15.75">
      <c r="B11" s="9" t="s">
        <v>31</v>
      </c>
      <c r="C11" s="10" t="s">
        <v>32</v>
      </c>
      <c r="D11" s="44" t="s">
        <v>4</v>
      </c>
      <c r="E11" s="44" t="s">
        <v>34</v>
      </c>
      <c r="F11" s="41"/>
    </row>
    <row r="12" spans="2:6" ht="14.25">
      <c r="B12" s="45">
        <v>15</v>
      </c>
      <c r="C12" s="2">
        <v>7.2</v>
      </c>
      <c r="D12" s="2">
        <v>0.2</v>
      </c>
      <c r="E12" s="43">
        <f aca="true" t="shared" si="0" ref="E12:E25">C12*D12*100/210</f>
        <v>0.6857142857142858</v>
      </c>
      <c r="F12" s="42"/>
    </row>
    <row r="13" spans="2:6" ht="14.25">
      <c r="B13" s="45">
        <v>20</v>
      </c>
      <c r="C13" s="2">
        <v>9.6</v>
      </c>
      <c r="D13" s="2">
        <v>0.2</v>
      </c>
      <c r="E13" s="43">
        <f t="shared" si="0"/>
        <v>0.9142857142857143</v>
      </c>
      <c r="F13" s="42"/>
    </row>
    <row r="14" spans="2:6" ht="14.25">
      <c r="B14" s="45">
        <v>25</v>
      </c>
      <c r="C14" s="2">
        <v>11.9</v>
      </c>
      <c r="D14" s="2">
        <v>0.2</v>
      </c>
      <c r="E14" s="43">
        <f t="shared" si="0"/>
        <v>1.1333333333333335</v>
      </c>
      <c r="F14" s="42"/>
    </row>
    <row r="15" spans="2:6" ht="14.25">
      <c r="B15" s="45">
        <v>30</v>
      </c>
      <c r="C15" s="2">
        <v>14.3</v>
      </c>
      <c r="D15" s="2">
        <v>0.2</v>
      </c>
      <c r="E15" s="43">
        <f t="shared" si="0"/>
        <v>1.3619047619047622</v>
      </c>
      <c r="F15" s="42"/>
    </row>
    <row r="16" spans="2:6" ht="14.25">
      <c r="B16" s="45">
        <v>35</v>
      </c>
      <c r="C16" s="2">
        <v>16.7</v>
      </c>
      <c r="D16" s="2">
        <v>0.2</v>
      </c>
      <c r="E16" s="43">
        <f t="shared" si="0"/>
        <v>1.5904761904761904</v>
      </c>
      <c r="F16" s="42"/>
    </row>
    <row r="17" spans="2:6" ht="14.25">
      <c r="B17" s="45">
        <v>40</v>
      </c>
      <c r="C17" s="2">
        <v>19.1</v>
      </c>
      <c r="D17" s="2">
        <v>0.2</v>
      </c>
      <c r="E17" s="43">
        <f t="shared" si="0"/>
        <v>1.819047619047619</v>
      </c>
      <c r="F17" s="42"/>
    </row>
    <row r="18" spans="2:6" ht="14.25">
      <c r="B18" s="45">
        <v>45</v>
      </c>
      <c r="C18" s="2">
        <v>21.1</v>
      </c>
      <c r="D18" s="2">
        <v>0.2</v>
      </c>
      <c r="E18" s="43">
        <f t="shared" si="0"/>
        <v>2.00952380952381</v>
      </c>
      <c r="F18" s="42"/>
    </row>
    <row r="19" spans="2:6" ht="14.25">
      <c r="B19" s="45">
        <v>50</v>
      </c>
      <c r="C19" s="2">
        <v>23.1</v>
      </c>
      <c r="D19" s="2">
        <v>0.2</v>
      </c>
      <c r="E19" s="43">
        <f t="shared" si="0"/>
        <v>2.2</v>
      </c>
      <c r="F19" s="42"/>
    </row>
    <row r="20" spans="2:6" ht="14.25">
      <c r="B20" s="45">
        <v>55</v>
      </c>
      <c r="C20" s="2">
        <v>25.3</v>
      </c>
      <c r="D20" s="2">
        <v>0.2</v>
      </c>
      <c r="E20" s="43">
        <f t="shared" si="0"/>
        <v>2.40952380952381</v>
      </c>
      <c r="F20" s="42"/>
    </row>
    <row r="21" spans="2:6" ht="14.25">
      <c r="B21" s="45">
        <v>60</v>
      </c>
      <c r="C21" s="2">
        <v>27.5</v>
      </c>
      <c r="D21" s="2">
        <v>0.2</v>
      </c>
      <c r="E21" s="43">
        <f t="shared" si="0"/>
        <v>2.619047619047619</v>
      </c>
      <c r="F21" s="42"/>
    </row>
    <row r="22" spans="2:6" ht="14.25">
      <c r="B22" s="45">
        <v>65</v>
      </c>
      <c r="C22" s="2">
        <v>29.7</v>
      </c>
      <c r="D22" s="2">
        <v>0.2</v>
      </c>
      <c r="E22" s="43">
        <f t="shared" si="0"/>
        <v>2.8285714285714287</v>
      </c>
      <c r="F22" s="42"/>
    </row>
    <row r="23" spans="2:6" ht="14.25">
      <c r="B23" s="45">
        <v>70</v>
      </c>
      <c r="C23" s="2">
        <v>31.8</v>
      </c>
      <c r="D23" s="2">
        <v>0.2</v>
      </c>
      <c r="E23" s="43">
        <f t="shared" si="0"/>
        <v>3.0285714285714285</v>
      </c>
      <c r="F23" s="42"/>
    </row>
    <row r="24" spans="2:6" ht="14.25">
      <c r="B24" s="45">
        <v>75</v>
      </c>
      <c r="C24" s="2">
        <v>33.8</v>
      </c>
      <c r="D24" s="2">
        <v>0.2</v>
      </c>
      <c r="E24" s="43">
        <f t="shared" si="0"/>
        <v>3.219047619047619</v>
      </c>
      <c r="F24" s="42"/>
    </row>
    <row r="25" spans="2:6" ht="14.25">
      <c r="B25" s="45">
        <v>80</v>
      </c>
      <c r="C25" s="2">
        <v>35.9</v>
      </c>
      <c r="D25" s="2">
        <v>0.2</v>
      </c>
      <c r="E25" s="43">
        <f t="shared" si="0"/>
        <v>3.419047619047619</v>
      </c>
      <c r="F25" s="42"/>
    </row>
    <row r="28" spans="2:5" ht="18.75">
      <c r="B28" s="52" t="s">
        <v>35</v>
      </c>
      <c r="C28" s="53"/>
      <c r="D28" s="53"/>
      <c r="E28" s="53"/>
    </row>
    <row r="30" spans="2:5" ht="15.75">
      <c r="B30" s="9" t="s">
        <v>31</v>
      </c>
      <c r="C30" s="10" t="s">
        <v>32</v>
      </c>
      <c r="D30" s="44" t="s">
        <v>4</v>
      </c>
      <c r="E30" s="44" t="s">
        <v>34</v>
      </c>
    </row>
    <row r="31" spans="2:5" ht="14.25">
      <c r="B31" s="45">
        <v>15</v>
      </c>
      <c r="C31" s="2">
        <v>7.2</v>
      </c>
      <c r="D31" s="2">
        <v>0.2</v>
      </c>
      <c r="E31" s="43">
        <f aca="true" t="shared" si="1" ref="E31:E44">C31*D31*100/300</f>
        <v>0.4800000000000001</v>
      </c>
    </row>
    <row r="32" spans="2:5" ht="14.25">
      <c r="B32" s="45">
        <v>20</v>
      </c>
      <c r="C32" s="2">
        <v>9.6</v>
      </c>
      <c r="D32" s="2">
        <v>0.2</v>
      </c>
      <c r="E32" s="43">
        <f t="shared" si="1"/>
        <v>0.64</v>
      </c>
    </row>
    <row r="33" spans="2:5" ht="14.25">
      <c r="B33" s="45">
        <v>25</v>
      </c>
      <c r="C33" s="2">
        <v>11.9</v>
      </c>
      <c r="D33" s="2">
        <v>0.2</v>
      </c>
      <c r="E33" s="43">
        <f t="shared" si="1"/>
        <v>0.7933333333333334</v>
      </c>
    </row>
    <row r="34" spans="2:5" ht="14.25">
      <c r="B34" s="45">
        <v>30</v>
      </c>
      <c r="C34" s="2">
        <v>14.3</v>
      </c>
      <c r="D34" s="2">
        <v>0.2</v>
      </c>
      <c r="E34" s="43">
        <f t="shared" si="1"/>
        <v>0.9533333333333335</v>
      </c>
    </row>
    <row r="35" spans="2:5" ht="14.25">
      <c r="B35" s="45">
        <v>35</v>
      </c>
      <c r="C35" s="2">
        <v>16.7</v>
      </c>
      <c r="D35" s="2">
        <v>0.2</v>
      </c>
      <c r="E35" s="43">
        <f t="shared" si="1"/>
        <v>1.1133333333333333</v>
      </c>
    </row>
    <row r="36" spans="2:5" ht="14.25">
      <c r="B36" s="45">
        <v>40</v>
      </c>
      <c r="C36" s="2">
        <v>19.1</v>
      </c>
      <c r="D36" s="2">
        <v>0.2</v>
      </c>
      <c r="E36" s="43">
        <f t="shared" si="1"/>
        <v>1.2733333333333334</v>
      </c>
    </row>
    <row r="37" spans="2:5" ht="14.25">
      <c r="B37" s="45">
        <v>45</v>
      </c>
      <c r="C37" s="2">
        <v>21.1</v>
      </c>
      <c r="D37" s="2">
        <v>0.2</v>
      </c>
      <c r="E37" s="43">
        <f t="shared" si="1"/>
        <v>1.406666666666667</v>
      </c>
    </row>
    <row r="38" spans="2:5" ht="14.25">
      <c r="B38" s="45">
        <v>50</v>
      </c>
      <c r="C38" s="2">
        <v>23.1</v>
      </c>
      <c r="D38" s="2">
        <v>0.2</v>
      </c>
      <c r="E38" s="43">
        <f t="shared" si="1"/>
        <v>1.54</v>
      </c>
    </row>
    <row r="39" spans="2:5" ht="14.25">
      <c r="B39" s="45">
        <v>55</v>
      </c>
      <c r="C39" s="2">
        <v>25.3</v>
      </c>
      <c r="D39" s="2">
        <v>0.2</v>
      </c>
      <c r="E39" s="43">
        <f t="shared" si="1"/>
        <v>1.6866666666666668</v>
      </c>
    </row>
    <row r="40" spans="2:5" ht="14.25">
      <c r="B40" s="45">
        <v>60</v>
      </c>
      <c r="C40" s="2">
        <v>27.5</v>
      </c>
      <c r="D40" s="2">
        <v>0.2</v>
      </c>
      <c r="E40" s="43">
        <f t="shared" si="1"/>
        <v>1.8333333333333333</v>
      </c>
    </row>
    <row r="41" spans="2:5" ht="14.25">
      <c r="B41" s="45">
        <v>65</v>
      </c>
      <c r="C41" s="2">
        <v>29.7</v>
      </c>
      <c r="D41" s="2">
        <v>0.2</v>
      </c>
      <c r="E41" s="43">
        <f t="shared" si="1"/>
        <v>1.98</v>
      </c>
    </row>
    <row r="42" spans="2:5" ht="14.25">
      <c r="B42" s="45">
        <v>70</v>
      </c>
      <c r="C42" s="2">
        <v>31.8</v>
      </c>
      <c r="D42" s="2">
        <v>0.2</v>
      </c>
      <c r="E42" s="43">
        <f t="shared" si="1"/>
        <v>2.12</v>
      </c>
    </row>
    <row r="43" spans="2:5" ht="14.25">
      <c r="B43" s="45">
        <v>75</v>
      </c>
      <c r="C43" s="2">
        <v>33.8</v>
      </c>
      <c r="D43" s="2">
        <v>0.2</v>
      </c>
      <c r="E43" s="43">
        <f t="shared" si="1"/>
        <v>2.2533333333333334</v>
      </c>
    </row>
    <row r="44" spans="2:5" ht="14.25">
      <c r="B44" s="45">
        <v>80</v>
      </c>
      <c r="C44" s="2">
        <v>35.9</v>
      </c>
      <c r="D44" s="2">
        <v>0.2</v>
      </c>
      <c r="E44" s="43">
        <f t="shared" si="1"/>
        <v>2.3933333333333335</v>
      </c>
    </row>
    <row r="48" spans="2:5" ht="18.75">
      <c r="B48" s="52" t="s">
        <v>36</v>
      </c>
      <c r="C48" s="53"/>
      <c r="D48" s="53"/>
      <c r="E48" s="53"/>
    </row>
    <row r="50" spans="2:5" ht="15.75">
      <c r="B50" s="9" t="s">
        <v>31</v>
      </c>
      <c r="C50" s="10" t="s">
        <v>32</v>
      </c>
      <c r="D50" s="44" t="s">
        <v>4</v>
      </c>
      <c r="E50" s="44" t="s">
        <v>34</v>
      </c>
    </row>
    <row r="51" spans="2:5" ht="14.25">
      <c r="B51" s="45">
        <v>15</v>
      </c>
      <c r="C51" s="2">
        <v>7.2</v>
      </c>
      <c r="D51" s="2">
        <v>0.2</v>
      </c>
      <c r="E51" s="43">
        <f aca="true" t="shared" si="2" ref="E51:E64">C51*D51*100/360</f>
        <v>0.4000000000000001</v>
      </c>
    </row>
    <row r="52" spans="2:5" ht="14.25">
      <c r="B52" s="45">
        <v>20</v>
      </c>
      <c r="C52" s="2">
        <v>9.6</v>
      </c>
      <c r="D52" s="2">
        <v>0.2</v>
      </c>
      <c r="E52" s="43">
        <f t="shared" si="2"/>
        <v>0.5333333333333333</v>
      </c>
    </row>
    <row r="53" spans="2:5" ht="14.25">
      <c r="B53" s="45">
        <v>25</v>
      </c>
      <c r="C53" s="2">
        <v>11.9</v>
      </c>
      <c r="D53" s="2">
        <v>0.2</v>
      </c>
      <c r="E53" s="43">
        <f t="shared" si="2"/>
        <v>0.6611111111111112</v>
      </c>
    </row>
    <row r="54" spans="2:5" ht="14.25">
      <c r="B54" s="45">
        <v>30</v>
      </c>
      <c r="C54" s="2">
        <v>14.3</v>
      </c>
      <c r="D54" s="2">
        <v>0.2</v>
      </c>
      <c r="E54" s="43">
        <f t="shared" si="2"/>
        <v>0.7944444444444446</v>
      </c>
    </row>
    <row r="55" spans="2:5" ht="14.25">
      <c r="B55" s="45">
        <v>35</v>
      </c>
      <c r="C55" s="2">
        <v>16.7</v>
      </c>
      <c r="D55" s="2">
        <v>0.2</v>
      </c>
      <c r="E55" s="43">
        <f t="shared" si="2"/>
        <v>0.9277777777777778</v>
      </c>
    </row>
    <row r="56" spans="2:5" ht="14.25">
      <c r="B56" s="45">
        <v>40</v>
      </c>
      <c r="C56" s="2">
        <v>19.1</v>
      </c>
      <c r="D56" s="2">
        <v>0.2</v>
      </c>
      <c r="E56" s="43">
        <f t="shared" si="2"/>
        <v>1.0611111111111111</v>
      </c>
    </row>
    <row r="57" spans="2:5" ht="14.25">
      <c r="B57" s="45">
        <v>45</v>
      </c>
      <c r="C57" s="2">
        <v>21.1</v>
      </c>
      <c r="D57" s="2">
        <v>0.2</v>
      </c>
      <c r="E57" s="43">
        <f t="shared" si="2"/>
        <v>1.1722222222222223</v>
      </c>
    </row>
    <row r="58" spans="2:5" ht="14.25">
      <c r="B58" s="45">
        <v>50</v>
      </c>
      <c r="C58" s="2">
        <v>23.1</v>
      </c>
      <c r="D58" s="2">
        <v>0.2</v>
      </c>
      <c r="E58" s="43">
        <f t="shared" si="2"/>
        <v>1.2833333333333334</v>
      </c>
    </row>
    <row r="59" spans="2:5" ht="14.25">
      <c r="B59" s="45">
        <v>55</v>
      </c>
      <c r="C59" s="2">
        <v>25.3</v>
      </c>
      <c r="D59" s="2">
        <v>0.2</v>
      </c>
      <c r="E59" s="43">
        <f t="shared" si="2"/>
        <v>1.4055555555555557</v>
      </c>
    </row>
    <row r="60" spans="2:5" ht="14.25">
      <c r="B60" s="45">
        <v>60</v>
      </c>
      <c r="C60" s="2">
        <v>27.5</v>
      </c>
      <c r="D60" s="2">
        <v>0.2</v>
      </c>
      <c r="E60" s="43">
        <f t="shared" si="2"/>
        <v>1.5277777777777777</v>
      </c>
    </row>
    <row r="61" spans="2:5" ht="14.25">
      <c r="B61" s="45">
        <v>65</v>
      </c>
      <c r="C61" s="2">
        <v>29.7</v>
      </c>
      <c r="D61" s="2">
        <v>0.2</v>
      </c>
      <c r="E61" s="43">
        <f t="shared" si="2"/>
        <v>1.65</v>
      </c>
    </row>
    <row r="62" spans="2:5" ht="14.25">
      <c r="B62" s="45">
        <v>70</v>
      </c>
      <c r="C62" s="2">
        <v>31.8</v>
      </c>
      <c r="D62" s="2">
        <v>0.2</v>
      </c>
      <c r="E62" s="43">
        <f t="shared" si="2"/>
        <v>1.7666666666666666</v>
      </c>
    </row>
    <row r="63" spans="2:5" ht="14.25">
      <c r="B63" s="45">
        <v>75</v>
      </c>
      <c r="C63" s="2">
        <v>33.8</v>
      </c>
      <c r="D63" s="2">
        <v>0.2</v>
      </c>
      <c r="E63" s="43">
        <f t="shared" si="2"/>
        <v>1.8777777777777778</v>
      </c>
    </row>
    <row r="64" spans="2:5" ht="14.25">
      <c r="B64" s="45">
        <v>80</v>
      </c>
      <c r="C64" s="2">
        <v>35.9</v>
      </c>
      <c r="D64" s="2">
        <v>0.2</v>
      </c>
      <c r="E64" s="43">
        <f t="shared" si="2"/>
        <v>1.9944444444444445</v>
      </c>
    </row>
  </sheetData>
  <mergeCells count="4">
    <mergeCell ref="B2:E2"/>
    <mergeCell ref="B9:E9"/>
    <mergeCell ref="B28:E28"/>
    <mergeCell ref="B48:E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showGridLines="0" workbookViewId="0" topLeftCell="A1">
      <selection activeCell="I9" sqref="I9"/>
    </sheetView>
  </sheetViews>
  <sheetFormatPr defaultColWidth="9.00390625" defaultRowHeight="14.25"/>
  <cols>
    <col min="1" max="1" width="4.00390625" style="0" customWidth="1"/>
    <col min="2" max="2" width="4.875" style="0" customWidth="1"/>
    <col min="3" max="3" width="4.75390625" style="0" customWidth="1"/>
    <col min="4" max="4" width="3.625" style="0" customWidth="1"/>
    <col min="5" max="5" width="4.875" style="0" customWidth="1"/>
    <col min="6" max="6" width="4.375" style="0" customWidth="1"/>
    <col min="7" max="7" width="4.25390625" style="0" customWidth="1"/>
    <col min="8" max="8" width="6.625" style="0" customWidth="1"/>
    <col min="9" max="9" width="7.00390625" style="0" customWidth="1"/>
    <col min="10" max="10" width="4.375" style="0" customWidth="1"/>
    <col min="11" max="11" width="4.875" style="0" customWidth="1"/>
    <col min="12" max="12" width="7.00390625" style="40" customWidth="1"/>
    <col min="13" max="13" width="6.50390625" style="8" customWidth="1"/>
    <col min="14" max="14" width="5.125" style="0" customWidth="1"/>
    <col min="15" max="15" width="3.25390625" style="0" customWidth="1"/>
    <col min="16" max="16" width="5.00390625" style="0" customWidth="1"/>
    <col min="17" max="17" width="2.875" style="0" customWidth="1"/>
    <col min="18" max="18" width="4.125" style="0" customWidth="1"/>
    <col min="19" max="19" width="4.25390625" style="0" customWidth="1"/>
    <col min="20" max="20" width="3.875" style="0" customWidth="1"/>
    <col min="21" max="21" width="2.75390625" style="0" customWidth="1"/>
    <col min="22" max="22" width="7.375" style="0" customWidth="1"/>
    <col min="23" max="23" width="4.125" style="0" customWidth="1"/>
    <col min="24" max="24" width="7.00390625" style="8" customWidth="1"/>
  </cols>
  <sheetData>
    <row r="1" spans="7:14" ht="25.5">
      <c r="G1" s="54" t="s">
        <v>10</v>
      </c>
      <c r="H1" s="54"/>
      <c r="I1" s="54"/>
      <c r="J1" s="54"/>
      <c r="K1" s="54"/>
      <c r="L1" s="55"/>
      <c r="M1" s="56"/>
      <c r="N1" s="54"/>
    </row>
    <row r="3" spans="1:24" ht="15.75">
      <c r="A3" s="9" t="s">
        <v>20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0" t="s">
        <v>21</v>
      </c>
      <c r="I3" s="11">
        <v>0.012</v>
      </c>
      <c r="J3" s="12" t="s">
        <v>17</v>
      </c>
      <c r="K3" s="12" t="s">
        <v>22</v>
      </c>
      <c r="L3" s="13" t="s">
        <v>23</v>
      </c>
      <c r="M3" s="14" t="s">
        <v>24</v>
      </c>
      <c r="N3" s="10" t="s">
        <v>25</v>
      </c>
      <c r="O3" s="10" t="s">
        <v>18</v>
      </c>
      <c r="P3" s="10" t="s">
        <v>26</v>
      </c>
      <c r="Q3" s="10" t="s">
        <v>18</v>
      </c>
      <c r="R3" s="10" t="s">
        <v>27</v>
      </c>
      <c r="S3" s="10" t="s">
        <v>18</v>
      </c>
      <c r="T3" s="10" t="s">
        <v>28</v>
      </c>
      <c r="U3" s="10" t="s">
        <v>18</v>
      </c>
      <c r="V3" s="9" t="s">
        <v>19</v>
      </c>
      <c r="W3" s="10" t="s">
        <v>29</v>
      </c>
      <c r="X3" s="14" t="s">
        <v>30</v>
      </c>
    </row>
    <row r="4" spans="1:24" ht="14.25">
      <c r="A4" s="15">
        <v>1</v>
      </c>
      <c r="B4" s="15">
        <v>0</v>
      </c>
      <c r="C4" s="15">
        <v>450</v>
      </c>
      <c r="D4" s="15">
        <v>0</v>
      </c>
      <c r="E4" s="15">
        <v>0</v>
      </c>
      <c r="F4" s="15">
        <v>300</v>
      </c>
      <c r="G4" s="15">
        <v>0</v>
      </c>
      <c r="H4" s="15">
        <f>((F4*(B4+C4+D4)+C4*(E4+F4+G4)-F4*C4))/100</f>
        <v>1350</v>
      </c>
      <c r="I4" s="16">
        <f aca="true" t="shared" si="0" ref="I4:I36">H4*0.012*100</f>
        <v>1620</v>
      </c>
      <c r="J4" s="15">
        <v>10</v>
      </c>
      <c r="K4" s="15">
        <v>14</v>
      </c>
      <c r="L4" s="17">
        <f aca="true" t="shared" si="1" ref="L4:L28">J4*3.14159265*K4*K4/4</f>
        <v>1539.3803985</v>
      </c>
      <c r="M4" s="18">
        <f aca="true" t="shared" si="2" ref="M4:M36">J4*3.14159265*K4*K4/(4*H4)</f>
        <v>1.1402817766666666</v>
      </c>
      <c r="N4" s="15">
        <f>B4+C4+D4</f>
        <v>450</v>
      </c>
      <c r="O4" s="15">
        <v>2</v>
      </c>
      <c r="P4" s="15">
        <f>E4+F4+G4</f>
        <v>300</v>
      </c>
      <c r="Q4" s="15">
        <v>4</v>
      </c>
      <c r="R4" s="19"/>
      <c r="S4" s="15"/>
      <c r="T4" s="15"/>
      <c r="U4" s="15"/>
      <c r="V4" s="15">
        <f>(((F4-20)*(B4+C4+D4-20)+(C4-20)*(E4+F4+G4-20)-(C4-20)*(F4-20)))/100</f>
        <v>1204</v>
      </c>
      <c r="W4" s="15">
        <v>10</v>
      </c>
      <c r="X4" s="18">
        <f>((N4-20)*O4+(P4-20)*Q4+(R4-20)*S4+(T4-20)*U4)*3.14159265*W4*W4*10/(4*V4*1000)</f>
        <v>1.2916016293604653</v>
      </c>
    </row>
    <row r="5" spans="1:24" ht="14.25">
      <c r="A5" s="20">
        <v>2</v>
      </c>
      <c r="B5" s="20">
        <v>0</v>
      </c>
      <c r="C5" s="20">
        <v>700</v>
      </c>
      <c r="D5" s="20">
        <v>0</v>
      </c>
      <c r="E5" s="20">
        <v>0</v>
      </c>
      <c r="F5" s="20">
        <v>300</v>
      </c>
      <c r="G5" s="20">
        <v>0</v>
      </c>
      <c r="H5" s="20">
        <f>((F5*(B5+C5+D5)+C5*(E5+F5+G5)-F5*C5))/100</f>
        <v>2100</v>
      </c>
      <c r="I5" s="21">
        <f t="shared" si="0"/>
        <v>2520</v>
      </c>
      <c r="J5" s="20">
        <v>12</v>
      </c>
      <c r="K5" s="20">
        <v>18</v>
      </c>
      <c r="L5" s="22">
        <f t="shared" si="1"/>
        <v>3053.6280558000008</v>
      </c>
      <c r="M5" s="23">
        <f t="shared" si="2"/>
        <v>1.4541085980000004</v>
      </c>
      <c r="N5" s="20">
        <f>B5+C5+D5</f>
        <v>700</v>
      </c>
      <c r="O5" s="20">
        <v>2</v>
      </c>
      <c r="P5" s="20">
        <f>E5+F5+G5</f>
        <v>300</v>
      </c>
      <c r="Q5" s="20">
        <v>4</v>
      </c>
      <c r="R5" s="24"/>
      <c r="S5" s="20"/>
      <c r="T5" s="20"/>
      <c r="U5" s="20"/>
      <c r="V5" s="20">
        <f>(((F5-20)*(B5+C5+D5-20)+(C5-20)*(E5+F5+G5-20)-(C5-20)*(F5-20)))/100</f>
        <v>1904</v>
      </c>
      <c r="W5" s="20">
        <v>12</v>
      </c>
      <c r="X5" s="23">
        <f>((N5-20)*O5+(P5-20)*Q5+(R5-20)*S5+(T5-20)*U5)*3.14159265*W5*W5*10/(4*V5*1000)</f>
        <v>1.473116553529412</v>
      </c>
    </row>
    <row r="6" spans="1:24" ht="14.25">
      <c r="A6" s="20">
        <v>3</v>
      </c>
      <c r="B6" s="20">
        <v>0</v>
      </c>
      <c r="C6" s="20">
        <v>530</v>
      </c>
      <c r="D6" s="20">
        <v>0</v>
      </c>
      <c r="E6" s="20">
        <v>0</v>
      </c>
      <c r="F6" s="20">
        <v>300</v>
      </c>
      <c r="G6" s="20">
        <v>0</v>
      </c>
      <c r="H6" s="20">
        <f>((F6*(B6+C6+D6)+C6*(E6+F6+G6)-F6*C6))/100</f>
        <v>1590</v>
      </c>
      <c r="I6" s="21">
        <f t="shared" si="0"/>
        <v>1908.0000000000002</v>
      </c>
      <c r="J6" s="20">
        <v>10</v>
      </c>
      <c r="K6" s="20">
        <v>16</v>
      </c>
      <c r="L6" s="22">
        <f t="shared" si="1"/>
        <v>2010.619296</v>
      </c>
      <c r="M6" s="23">
        <f t="shared" si="2"/>
        <v>1.2645404377358491</v>
      </c>
      <c r="N6" s="20">
        <f>B6+C6+D6</f>
        <v>530</v>
      </c>
      <c r="O6" s="20">
        <v>2</v>
      </c>
      <c r="P6" s="20">
        <f>E6+F6+G6</f>
        <v>300</v>
      </c>
      <c r="Q6" s="20">
        <v>4</v>
      </c>
      <c r="R6" s="24"/>
      <c r="S6" s="20"/>
      <c r="T6" s="20"/>
      <c r="U6" s="20"/>
      <c r="V6" s="20">
        <f>(((F6-20)*(B6+C6+D6-20)+(C6-20)*(E6+F6+G6-20)-(C6-20)*(F6-20)))/100</f>
        <v>1428</v>
      </c>
      <c r="W6" s="20">
        <v>10</v>
      </c>
      <c r="X6" s="23">
        <f>((N6-20)*O6+(P6-20)*Q6+(R6-20)*S6+(T6-20)*U6)*3.14159265*W6*W6*10/(4*V6*1000)</f>
        <v>1.1769972463235294</v>
      </c>
    </row>
    <row r="7" spans="1:24" ht="14.25">
      <c r="A7" s="20">
        <v>4</v>
      </c>
      <c r="B7" s="20">
        <v>0</v>
      </c>
      <c r="C7" s="20">
        <v>450</v>
      </c>
      <c r="D7" s="20">
        <v>0</v>
      </c>
      <c r="E7" s="20">
        <v>0</v>
      </c>
      <c r="F7" s="20">
        <v>200</v>
      </c>
      <c r="G7" s="20">
        <v>0</v>
      </c>
      <c r="H7" s="20">
        <f>((F7*(B7+C7+D7)+C7*(E7+F7+G7)-F7*C7))/100</f>
        <v>900</v>
      </c>
      <c r="I7" s="21">
        <f t="shared" si="0"/>
        <v>1080</v>
      </c>
      <c r="J7" s="20">
        <v>8</v>
      </c>
      <c r="K7" s="20">
        <v>14</v>
      </c>
      <c r="L7" s="22">
        <f>J7*3.14159265*K7*K7/4</f>
        <v>1231.5043188000002</v>
      </c>
      <c r="M7" s="23">
        <f t="shared" si="2"/>
        <v>1.3683381320000003</v>
      </c>
      <c r="N7" s="20">
        <f>B7+C7+D7</f>
        <v>450</v>
      </c>
      <c r="O7" s="20">
        <v>2</v>
      </c>
      <c r="P7" s="20">
        <f>E7+F7+G7</f>
        <v>200</v>
      </c>
      <c r="Q7" s="20">
        <v>4</v>
      </c>
      <c r="R7" s="24"/>
      <c r="S7" s="20"/>
      <c r="T7" s="20"/>
      <c r="U7" s="20"/>
      <c r="V7" s="20">
        <f>(((F7-20)*(B7+C7+D7-20)+(C7-20)*(E7+F7+G7-20)-(C7-20)*(F7-20)))/100</f>
        <v>774</v>
      </c>
      <c r="W7" s="20">
        <v>10</v>
      </c>
      <c r="X7" s="23">
        <f>((N7-20)*O7+(P7-20)*Q7+(R7-20)*S7+(T7-20)*U7)*3.14159265*W7*W7*10/(4*V7*1000)</f>
        <v>1.6032675668604652</v>
      </c>
    </row>
    <row r="8" spans="1:24" ht="14.25">
      <c r="A8" s="25">
        <v>5</v>
      </c>
      <c r="B8" s="25"/>
      <c r="C8" s="25"/>
      <c r="D8" s="25"/>
      <c r="E8" s="25"/>
      <c r="F8" s="25"/>
      <c r="G8" s="25"/>
      <c r="H8" s="25">
        <v>3480</v>
      </c>
      <c r="I8" s="26">
        <f t="shared" si="0"/>
        <v>4176</v>
      </c>
      <c r="J8" s="25">
        <v>19</v>
      </c>
      <c r="K8" s="25">
        <v>18</v>
      </c>
      <c r="L8" s="27">
        <f>J8*3.14159265*K8*K8/4</f>
        <v>4834.911088350001</v>
      </c>
      <c r="M8" s="28">
        <f t="shared" si="2"/>
        <v>1.3893422667672415</v>
      </c>
      <c r="N8" s="29"/>
      <c r="O8" s="25"/>
      <c r="P8" s="25"/>
      <c r="Q8" s="25"/>
      <c r="R8" s="25"/>
      <c r="S8" s="25"/>
      <c r="T8" s="25"/>
      <c r="U8" s="25"/>
      <c r="V8" s="25"/>
      <c r="W8" s="25"/>
      <c r="X8" s="30"/>
    </row>
    <row r="9" spans="1:24" ht="14.25">
      <c r="A9" s="15">
        <v>6</v>
      </c>
      <c r="B9" s="15"/>
      <c r="C9" s="15"/>
      <c r="D9" s="15"/>
      <c r="E9" s="15"/>
      <c r="F9" s="15"/>
      <c r="G9" s="15"/>
      <c r="H9" s="15">
        <v>3894</v>
      </c>
      <c r="I9" s="16">
        <f t="shared" si="0"/>
        <v>4672.8</v>
      </c>
      <c r="J9" s="15">
        <v>21</v>
      </c>
      <c r="K9" s="15">
        <v>18</v>
      </c>
      <c r="L9" s="17">
        <f>J9*3.14159265*K9*K9/4</f>
        <v>5343.849097650001</v>
      </c>
      <c r="M9" s="18">
        <f t="shared" si="2"/>
        <v>1.3723289927195688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31"/>
    </row>
    <row r="10" spans="1:24" ht="14.25">
      <c r="A10" s="20">
        <v>7</v>
      </c>
      <c r="B10" s="20">
        <v>480</v>
      </c>
      <c r="C10" s="20">
        <v>300</v>
      </c>
      <c r="D10" s="20">
        <v>420</v>
      </c>
      <c r="E10" s="20">
        <v>0</v>
      </c>
      <c r="F10" s="20">
        <v>300</v>
      </c>
      <c r="G10" s="20">
        <v>900</v>
      </c>
      <c r="H10" s="20">
        <f aca="true" t="shared" si="3" ref="H10:H16">((F10*(B10+C10+D10)+C10*(E10+F10+G10)-F10*C10))/100</f>
        <v>6300</v>
      </c>
      <c r="I10" s="21">
        <f t="shared" si="0"/>
        <v>7560.000000000001</v>
      </c>
      <c r="J10" s="20">
        <v>32</v>
      </c>
      <c r="K10" s="20">
        <v>18</v>
      </c>
      <c r="L10" s="22">
        <f>J10*3.14159265*K10*K10/4</f>
        <v>8143.0081488000005</v>
      </c>
      <c r="M10" s="23">
        <f t="shared" si="2"/>
        <v>1.2925409760000002</v>
      </c>
      <c r="N10" s="20">
        <f aca="true" t="shared" si="4" ref="N10:N16">B10+C10+D10</f>
        <v>1200</v>
      </c>
      <c r="O10" s="20">
        <v>2</v>
      </c>
      <c r="P10" s="20">
        <f aca="true" t="shared" si="5" ref="P10:P16">E10+F10+G10</f>
        <v>1200</v>
      </c>
      <c r="Q10" s="20">
        <v>2</v>
      </c>
      <c r="R10" s="24">
        <v>720</v>
      </c>
      <c r="S10" s="20">
        <v>2</v>
      </c>
      <c r="T10" s="20">
        <v>300</v>
      </c>
      <c r="U10" s="20">
        <v>6</v>
      </c>
      <c r="V10" s="20">
        <f aca="true" t="shared" si="6" ref="V10:V16">(((F10-20)*(B10+C10+D10-20)+(C10-20)*(E10+F10+G10-20)-(C10-20)*(F10-20)))/100</f>
        <v>5824</v>
      </c>
      <c r="W10" s="20">
        <v>12</v>
      </c>
      <c r="X10" s="23">
        <f aca="true" t="shared" si="7" ref="X10:X16">((N10-20)*O10+(P10-20)*Q10+(R10-20)*S10+(T10-20)*U10)*3.14159265*W10*W10*10/(4*V10*1000)</f>
        <v>1.51469645625</v>
      </c>
    </row>
    <row r="11" spans="1:24" ht="14.25">
      <c r="A11" s="20">
        <v>8</v>
      </c>
      <c r="B11" s="20">
        <v>0</v>
      </c>
      <c r="C11" s="20">
        <v>930</v>
      </c>
      <c r="D11" s="20">
        <v>0</v>
      </c>
      <c r="E11" s="20">
        <v>0</v>
      </c>
      <c r="F11" s="20">
        <v>300</v>
      </c>
      <c r="G11" s="20">
        <v>0</v>
      </c>
      <c r="H11" s="20">
        <f t="shared" si="3"/>
        <v>2790</v>
      </c>
      <c r="I11" s="21">
        <f t="shared" si="0"/>
        <v>3348.0000000000005</v>
      </c>
      <c r="J11" s="20">
        <v>14</v>
      </c>
      <c r="K11" s="20">
        <v>18</v>
      </c>
      <c r="L11" s="22">
        <f t="shared" si="1"/>
        <v>3562.5660651000003</v>
      </c>
      <c r="M11" s="23">
        <f t="shared" si="2"/>
        <v>1.2769053996774196</v>
      </c>
      <c r="N11" s="20">
        <f t="shared" si="4"/>
        <v>930</v>
      </c>
      <c r="O11" s="20">
        <v>2</v>
      </c>
      <c r="P11" s="20">
        <f t="shared" si="5"/>
        <v>300</v>
      </c>
      <c r="Q11" s="20">
        <v>6</v>
      </c>
      <c r="R11" s="20"/>
      <c r="S11" s="20"/>
      <c r="T11" s="20"/>
      <c r="U11" s="20"/>
      <c r="V11" s="20">
        <f t="shared" si="6"/>
        <v>2548</v>
      </c>
      <c r="W11" s="20">
        <v>12</v>
      </c>
      <c r="X11" s="23">
        <f t="shared" si="7"/>
        <v>1.553534826923077</v>
      </c>
    </row>
    <row r="12" spans="1:24" ht="14.25">
      <c r="A12" s="20">
        <v>21</v>
      </c>
      <c r="B12" s="20">
        <v>0</v>
      </c>
      <c r="C12" s="20">
        <v>300</v>
      </c>
      <c r="D12" s="20">
        <v>420</v>
      </c>
      <c r="E12" s="20">
        <v>0</v>
      </c>
      <c r="F12" s="20">
        <v>300</v>
      </c>
      <c r="G12" s="20">
        <v>300</v>
      </c>
      <c r="H12" s="20">
        <f t="shared" si="3"/>
        <v>3060</v>
      </c>
      <c r="I12" s="21">
        <f t="shared" si="0"/>
        <v>3672</v>
      </c>
      <c r="J12" s="20">
        <v>18</v>
      </c>
      <c r="K12" s="20">
        <v>18</v>
      </c>
      <c r="L12" s="22">
        <f t="shared" si="1"/>
        <v>4580.442083700001</v>
      </c>
      <c r="M12" s="23">
        <f t="shared" si="2"/>
        <v>1.4968764979411766</v>
      </c>
      <c r="N12" s="20">
        <f t="shared" si="4"/>
        <v>720</v>
      </c>
      <c r="O12" s="20">
        <v>2</v>
      </c>
      <c r="P12" s="20">
        <f t="shared" si="5"/>
        <v>600</v>
      </c>
      <c r="Q12" s="20">
        <v>2</v>
      </c>
      <c r="R12" s="24">
        <v>300</v>
      </c>
      <c r="S12" s="20">
        <v>3</v>
      </c>
      <c r="T12" s="20"/>
      <c r="U12" s="20"/>
      <c r="V12" s="20">
        <f t="shared" si="6"/>
        <v>2800</v>
      </c>
      <c r="W12" s="20">
        <v>12</v>
      </c>
      <c r="X12" s="23">
        <f t="shared" si="7"/>
        <v>1.373324787</v>
      </c>
    </row>
    <row r="13" spans="1:24" ht="14.25">
      <c r="A13" s="25">
        <v>22</v>
      </c>
      <c r="B13" s="25">
        <v>0</v>
      </c>
      <c r="C13" s="25">
        <v>300</v>
      </c>
      <c r="D13" s="25">
        <v>570</v>
      </c>
      <c r="E13" s="25">
        <v>0</v>
      </c>
      <c r="F13" s="25">
        <v>300</v>
      </c>
      <c r="G13" s="25">
        <v>300</v>
      </c>
      <c r="H13" s="25">
        <f t="shared" si="3"/>
        <v>3510</v>
      </c>
      <c r="I13" s="26">
        <f t="shared" si="0"/>
        <v>4212</v>
      </c>
      <c r="J13" s="25">
        <v>18</v>
      </c>
      <c r="K13" s="25">
        <v>18</v>
      </c>
      <c r="L13" s="27">
        <f t="shared" si="1"/>
        <v>4580.442083700001</v>
      </c>
      <c r="M13" s="28">
        <f t="shared" si="2"/>
        <v>1.3049692546153848</v>
      </c>
      <c r="N13" s="25">
        <f t="shared" si="4"/>
        <v>870</v>
      </c>
      <c r="O13" s="25">
        <v>2</v>
      </c>
      <c r="P13" s="25">
        <f t="shared" si="5"/>
        <v>600</v>
      </c>
      <c r="Q13" s="25">
        <v>2</v>
      </c>
      <c r="R13" s="29">
        <v>300</v>
      </c>
      <c r="S13" s="25">
        <v>3</v>
      </c>
      <c r="T13" s="25"/>
      <c r="U13" s="25"/>
      <c r="V13" s="25">
        <f t="shared" si="6"/>
        <v>3220</v>
      </c>
      <c r="W13" s="25">
        <v>12</v>
      </c>
      <c r="X13" s="28">
        <f t="shared" si="7"/>
        <v>1.2995656552173915</v>
      </c>
    </row>
    <row r="14" spans="1:24" ht="14.25">
      <c r="A14" s="32">
        <v>23</v>
      </c>
      <c r="B14" s="32">
        <v>0</v>
      </c>
      <c r="C14" s="32">
        <v>200</v>
      </c>
      <c r="D14" s="32">
        <v>500</v>
      </c>
      <c r="E14" s="32">
        <v>0</v>
      </c>
      <c r="F14" s="32">
        <v>200</v>
      </c>
      <c r="G14" s="32">
        <v>300</v>
      </c>
      <c r="H14" s="32">
        <f t="shared" si="3"/>
        <v>2000</v>
      </c>
      <c r="I14" s="33">
        <f t="shared" si="0"/>
        <v>2400</v>
      </c>
      <c r="J14" s="32">
        <v>14</v>
      </c>
      <c r="K14" s="32">
        <v>16</v>
      </c>
      <c r="L14" s="34">
        <f>J14*3.14159265*K14*K14/4</f>
        <v>2814.8670144000002</v>
      </c>
      <c r="M14" s="18">
        <f t="shared" si="2"/>
        <v>1.4074335072000002</v>
      </c>
      <c r="N14" s="32">
        <f t="shared" si="4"/>
        <v>700</v>
      </c>
      <c r="O14" s="32">
        <v>2</v>
      </c>
      <c r="P14" s="32">
        <f t="shared" si="5"/>
        <v>500</v>
      </c>
      <c r="Q14" s="32">
        <v>2</v>
      </c>
      <c r="R14" s="35">
        <v>200</v>
      </c>
      <c r="S14" s="32">
        <v>3</v>
      </c>
      <c r="T14" s="32"/>
      <c r="U14" s="32"/>
      <c r="V14" s="32">
        <f t="shared" si="6"/>
        <v>1764</v>
      </c>
      <c r="W14" s="32">
        <v>10</v>
      </c>
      <c r="X14" s="18">
        <f t="shared" si="7"/>
        <v>1.2733779732142858</v>
      </c>
    </row>
    <row r="15" spans="1:24" ht="14.25">
      <c r="A15" s="36">
        <v>24</v>
      </c>
      <c r="B15" s="36">
        <v>0</v>
      </c>
      <c r="C15" s="36">
        <v>200</v>
      </c>
      <c r="D15" s="36">
        <v>300</v>
      </c>
      <c r="E15" s="36">
        <v>0</v>
      </c>
      <c r="F15" s="36">
        <v>200</v>
      </c>
      <c r="G15" s="36">
        <v>300</v>
      </c>
      <c r="H15" s="36">
        <f t="shared" si="3"/>
        <v>1600</v>
      </c>
      <c r="I15" s="37">
        <f t="shared" si="0"/>
        <v>1920</v>
      </c>
      <c r="J15" s="36">
        <v>12</v>
      </c>
      <c r="K15" s="36">
        <v>16</v>
      </c>
      <c r="L15" s="38">
        <f>J15*3.14159265*K15*K15/4</f>
        <v>2412.7431552000003</v>
      </c>
      <c r="M15" s="23">
        <f t="shared" si="2"/>
        <v>1.5079644720000003</v>
      </c>
      <c r="N15" s="36">
        <f t="shared" si="4"/>
        <v>500</v>
      </c>
      <c r="O15" s="36">
        <v>2</v>
      </c>
      <c r="P15" s="36">
        <f t="shared" si="5"/>
        <v>500</v>
      </c>
      <c r="Q15" s="36">
        <v>2</v>
      </c>
      <c r="R15" s="39">
        <v>200</v>
      </c>
      <c r="S15" s="36">
        <v>2</v>
      </c>
      <c r="T15" s="36"/>
      <c r="U15" s="36"/>
      <c r="V15" s="36">
        <f t="shared" si="6"/>
        <v>1404</v>
      </c>
      <c r="W15" s="36">
        <v>10</v>
      </c>
      <c r="X15" s="23">
        <f t="shared" si="7"/>
        <v>1.2754329134615383</v>
      </c>
    </row>
    <row r="16" spans="1:24" ht="14.25">
      <c r="A16" s="36">
        <v>25</v>
      </c>
      <c r="B16" s="36">
        <v>0</v>
      </c>
      <c r="C16" s="36">
        <v>300</v>
      </c>
      <c r="D16" s="36">
        <v>300</v>
      </c>
      <c r="E16" s="36">
        <v>0</v>
      </c>
      <c r="F16" s="36">
        <v>300</v>
      </c>
      <c r="G16" s="36">
        <v>300</v>
      </c>
      <c r="H16" s="36">
        <f t="shared" si="3"/>
        <v>2700</v>
      </c>
      <c r="I16" s="37">
        <f t="shared" si="0"/>
        <v>3240</v>
      </c>
      <c r="J16" s="36">
        <v>16</v>
      </c>
      <c r="K16" s="36">
        <v>16</v>
      </c>
      <c r="L16" s="38">
        <f>J16*3.14159265*K16*K16/4</f>
        <v>3216.9908736</v>
      </c>
      <c r="M16" s="23">
        <f t="shared" si="2"/>
        <v>1.1914781013333333</v>
      </c>
      <c r="N16" s="36">
        <f t="shared" si="4"/>
        <v>600</v>
      </c>
      <c r="O16" s="36">
        <v>2</v>
      </c>
      <c r="P16" s="36">
        <f t="shared" si="5"/>
        <v>600</v>
      </c>
      <c r="Q16" s="36">
        <v>2</v>
      </c>
      <c r="R16" s="39">
        <v>300</v>
      </c>
      <c r="S16" s="36">
        <v>2</v>
      </c>
      <c r="T16" s="36"/>
      <c r="U16" s="36"/>
      <c r="V16" s="36">
        <f t="shared" si="6"/>
        <v>2464</v>
      </c>
      <c r="W16" s="36">
        <v>12</v>
      </c>
      <c r="X16" s="23">
        <f t="shared" si="7"/>
        <v>1.3219169072727273</v>
      </c>
    </row>
    <row r="17" spans="1:24" ht="14.25">
      <c r="A17" s="36">
        <v>29</v>
      </c>
      <c r="B17" s="36"/>
      <c r="C17" s="36"/>
      <c r="D17" s="36"/>
      <c r="E17" s="36"/>
      <c r="F17" s="36"/>
      <c r="G17" s="36"/>
      <c r="H17" s="36">
        <v>3522</v>
      </c>
      <c r="I17" s="37">
        <f t="shared" si="0"/>
        <v>4226.400000000001</v>
      </c>
      <c r="J17" s="36">
        <v>20</v>
      </c>
      <c r="K17" s="36">
        <v>18</v>
      </c>
      <c r="L17" s="38">
        <f>J17*3.14159265*K17*K17/4</f>
        <v>5089.380093</v>
      </c>
      <c r="M17" s="23">
        <f t="shared" si="2"/>
        <v>1.445025580068143</v>
      </c>
      <c r="N17" s="39"/>
      <c r="O17" s="36"/>
      <c r="P17" s="36"/>
      <c r="Q17" s="36"/>
      <c r="R17" s="39"/>
      <c r="S17" s="36"/>
      <c r="T17" s="36"/>
      <c r="U17" s="36"/>
      <c r="V17" s="36"/>
      <c r="W17" s="36"/>
      <c r="X17" s="23"/>
    </row>
    <row r="18" spans="1:24" ht="14.25">
      <c r="A18" s="25">
        <v>31</v>
      </c>
      <c r="B18" s="25">
        <v>0</v>
      </c>
      <c r="C18" s="25">
        <v>300</v>
      </c>
      <c r="D18" s="25">
        <v>800</v>
      </c>
      <c r="E18" s="25">
        <v>0</v>
      </c>
      <c r="F18" s="25">
        <v>300</v>
      </c>
      <c r="G18" s="25">
        <v>300</v>
      </c>
      <c r="H18" s="25">
        <f aca="true" t="shared" si="8" ref="H18:H36">((F18*(B18+C18+D18)+C18*(E18+F18+G18)-F18*C18))/100</f>
        <v>4200</v>
      </c>
      <c r="I18" s="26">
        <f t="shared" si="0"/>
        <v>5040</v>
      </c>
      <c r="J18" s="25">
        <v>22</v>
      </c>
      <c r="K18" s="25">
        <v>18</v>
      </c>
      <c r="L18" s="27">
        <f>J18*3.14159265*K18*K18/4</f>
        <v>5598.318102300001</v>
      </c>
      <c r="M18" s="28">
        <f t="shared" si="2"/>
        <v>1.3329328815</v>
      </c>
      <c r="N18" s="25">
        <f aca="true" t="shared" si="9" ref="N18:N36">B18+C18+D18</f>
        <v>1100</v>
      </c>
      <c r="O18" s="25">
        <v>2</v>
      </c>
      <c r="P18" s="25">
        <f aca="true" t="shared" si="10" ref="P18:P36">E18+F18+G18</f>
        <v>600</v>
      </c>
      <c r="Q18" s="25">
        <v>2</v>
      </c>
      <c r="R18" s="29">
        <v>300</v>
      </c>
      <c r="S18" s="25">
        <v>5</v>
      </c>
      <c r="T18" s="25"/>
      <c r="U18" s="25"/>
      <c r="V18" s="25">
        <f aca="true" t="shared" si="11" ref="V18:V36">(((F18-20)*(B18+C18+D18-20)+(C18-20)*(E18+F18+G18-20)-(C18-20)*(F18-20)))/100</f>
        <v>3864</v>
      </c>
      <c r="W18" s="25">
        <v>12</v>
      </c>
      <c r="X18" s="28">
        <f aca="true" t="shared" si="12" ref="X18:X36">((N18-20)*O18+(P18-20)*Q18+(R18-20)*S18+(T18-20)*U18)*3.14159265*W18*W18*10/(4*V18*1000)</f>
        <v>1.381520246086957</v>
      </c>
    </row>
    <row r="19" spans="1:24" ht="14.25">
      <c r="A19" s="32">
        <v>41</v>
      </c>
      <c r="B19" s="32">
        <v>450</v>
      </c>
      <c r="C19" s="32">
        <v>300</v>
      </c>
      <c r="D19" s="32">
        <v>450</v>
      </c>
      <c r="E19" s="32">
        <v>0</v>
      </c>
      <c r="F19" s="32">
        <v>300</v>
      </c>
      <c r="G19" s="32">
        <v>300</v>
      </c>
      <c r="H19" s="32">
        <f t="shared" si="8"/>
        <v>4500</v>
      </c>
      <c r="I19" s="33">
        <f t="shared" si="0"/>
        <v>5400</v>
      </c>
      <c r="J19" s="32">
        <v>24</v>
      </c>
      <c r="K19" s="32">
        <v>18</v>
      </c>
      <c r="L19" s="34">
        <f t="shared" si="1"/>
        <v>6107.2561116000015</v>
      </c>
      <c r="M19" s="18">
        <f t="shared" si="2"/>
        <v>1.3571680248000004</v>
      </c>
      <c r="N19" s="32">
        <f t="shared" si="9"/>
        <v>1200</v>
      </c>
      <c r="O19" s="32">
        <v>2</v>
      </c>
      <c r="P19" s="32">
        <f t="shared" si="10"/>
        <v>600</v>
      </c>
      <c r="Q19" s="32">
        <v>2</v>
      </c>
      <c r="R19" s="35">
        <v>300</v>
      </c>
      <c r="S19" s="32">
        <v>5</v>
      </c>
      <c r="T19" s="32"/>
      <c r="U19" s="32"/>
      <c r="V19" s="32">
        <f t="shared" si="11"/>
        <v>4144</v>
      </c>
      <c r="W19" s="32">
        <v>12</v>
      </c>
      <c r="X19" s="18">
        <f t="shared" si="12"/>
        <v>1.3427579395945946</v>
      </c>
    </row>
    <row r="20" spans="1:24" ht="14.25">
      <c r="A20" s="36">
        <v>42</v>
      </c>
      <c r="B20" s="36">
        <v>600</v>
      </c>
      <c r="C20" s="36">
        <v>300</v>
      </c>
      <c r="D20" s="36">
        <v>600</v>
      </c>
      <c r="E20" s="36">
        <v>0</v>
      </c>
      <c r="F20" s="36">
        <v>300</v>
      </c>
      <c r="G20" s="36">
        <v>300</v>
      </c>
      <c r="H20" s="36">
        <f t="shared" si="8"/>
        <v>5400</v>
      </c>
      <c r="I20" s="37">
        <f t="shared" si="0"/>
        <v>6480</v>
      </c>
      <c r="J20" s="36">
        <v>26</v>
      </c>
      <c r="K20" s="36">
        <v>18</v>
      </c>
      <c r="L20" s="38">
        <f t="shared" si="1"/>
        <v>6616.1941209</v>
      </c>
      <c r="M20" s="23">
        <f t="shared" si="2"/>
        <v>1.2252211334999998</v>
      </c>
      <c r="N20" s="36">
        <f t="shared" si="9"/>
        <v>1500</v>
      </c>
      <c r="O20" s="36">
        <v>2</v>
      </c>
      <c r="P20" s="36">
        <f t="shared" si="10"/>
        <v>600</v>
      </c>
      <c r="Q20" s="36">
        <v>2</v>
      </c>
      <c r="R20" s="39">
        <v>300</v>
      </c>
      <c r="S20" s="36">
        <v>5</v>
      </c>
      <c r="T20" s="36"/>
      <c r="U20" s="36"/>
      <c r="V20" s="36">
        <f t="shared" si="11"/>
        <v>4984</v>
      </c>
      <c r="W20" s="36">
        <v>12</v>
      </c>
      <c r="X20" s="23">
        <f t="shared" si="12"/>
        <v>1.2526029121348317</v>
      </c>
    </row>
    <row r="21" spans="1:24" ht="14.25">
      <c r="A21" s="36">
        <v>43</v>
      </c>
      <c r="B21" s="36">
        <v>630</v>
      </c>
      <c r="C21" s="36">
        <v>300</v>
      </c>
      <c r="D21" s="36">
        <v>570</v>
      </c>
      <c r="E21" s="36">
        <v>0</v>
      </c>
      <c r="F21" s="36">
        <v>300</v>
      </c>
      <c r="G21" s="36">
        <v>300</v>
      </c>
      <c r="H21" s="36">
        <f t="shared" si="8"/>
        <v>5400</v>
      </c>
      <c r="I21" s="37">
        <f t="shared" si="0"/>
        <v>6480</v>
      </c>
      <c r="J21" s="36">
        <v>26</v>
      </c>
      <c r="K21" s="36">
        <v>18</v>
      </c>
      <c r="L21" s="38">
        <f t="shared" si="1"/>
        <v>6616.1941209</v>
      </c>
      <c r="M21" s="23">
        <f t="shared" si="2"/>
        <v>1.2252211334999998</v>
      </c>
      <c r="N21" s="36">
        <f t="shared" si="9"/>
        <v>1500</v>
      </c>
      <c r="O21" s="36">
        <v>2</v>
      </c>
      <c r="P21" s="36">
        <f t="shared" si="10"/>
        <v>600</v>
      </c>
      <c r="Q21" s="36">
        <v>2</v>
      </c>
      <c r="R21" s="39">
        <v>300</v>
      </c>
      <c r="S21" s="36">
        <v>5</v>
      </c>
      <c r="T21" s="36"/>
      <c r="U21" s="36"/>
      <c r="V21" s="36">
        <f t="shared" si="11"/>
        <v>4984</v>
      </c>
      <c r="W21" s="36">
        <v>12</v>
      </c>
      <c r="X21" s="23">
        <f t="shared" si="12"/>
        <v>1.2526029121348317</v>
      </c>
    </row>
    <row r="22" spans="1:24" ht="14.25">
      <c r="A22" s="36">
        <v>45</v>
      </c>
      <c r="B22" s="36">
        <v>330</v>
      </c>
      <c r="C22" s="36">
        <v>300</v>
      </c>
      <c r="D22" s="36">
        <v>300</v>
      </c>
      <c r="E22" s="36">
        <v>0</v>
      </c>
      <c r="F22" s="36">
        <v>300</v>
      </c>
      <c r="G22" s="36">
        <v>480</v>
      </c>
      <c r="H22" s="36">
        <f t="shared" si="8"/>
        <v>4230</v>
      </c>
      <c r="I22" s="37">
        <f t="shared" si="0"/>
        <v>5076</v>
      </c>
      <c r="J22" s="36">
        <v>24</v>
      </c>
      <c r="K22" s="36">
        <v>18</v>
      </c>
      <c r="L22" s="38">
        <f t="shared" si="1"/>
        <v>6107.2561116000015</v>
      </c>
      <c r="M22" s="23">
        <f t="shared" si="2"/>
        <v>1.44379577106383</v>
      </c>
      <c r="N22" s="36">
        <f t="shared" si="9"/>
        <v>930</v>
      </c>
      <c r="O22" s="36">
        <v>2</v>
      </c>
      <c r="P22" s="36">
        <f t="shared" si="10"/>
        <v>780</v>
      </c>
      <c r="Q22" s="36">
        <v>2</v>
      </c>
      <c r="R22" s="39">
        <v>300</v>
      </c>
      <c r="S22" s="36">
        <v>4</v>
      </c>
      <c r="T22" s="36"/>
      <c r="U22" s="36"/>
      <c r="V22" s="36">
        <f t="shared" si="11"/>
        <v>3892</v>
      </c>
      <c r="W22" s="36">
        <v>12</v>
      </c>
      <c r="X22" s="23">
        <f t="shared" si="12"/>
        <v>1.2960280469784173</v>
      </c>
    </row>
    <row r="23" spans="1:24" ht="14.25">
      <c r="A23" s="25">
        <v>46</v>
      </c>
      <c r="B23" s="25">
        <v>300</v>
      </c>
      <c r="C23" s="25">
        <v>300</v>
      </c>
      <c r="D23" s="25">
        <v>420</v>
      </c>
      <c r="E23" s="25">
        <v>0</v>
      </c>
      <c r="F23" s="25">
        <v>300</v>
      </c>
      <c r="G23" s="25">
        <v>300</v>
      </c>
      <c r="H23" s="25">
        <f t="shared" si="8"/>
        <v>3960</v>
      </c>
      <c r="I23" s="26">
        <f t="shared" si="0"/>
        <v>4752</v>
      </c>
      <c r="J23" s="25">
        <v>24</v>
      </c>
      <c r="K23" s="25">
        <v>16</v>
      </c>
      <c r="L23" s="27">
        <f t="shared" si="1"/>
        <v>4825.486310400001</v>
      </c>
      <c r="M23" s="28">
        <f t="shared" si="2"/>
        <v>1.2185571490909093</v>
      </c>
      <c r="N23" s="25">
        <f t="shared" si="9"/>
        <v>1020</v>
      </c>
      <c r="O23" s="25">
        <v>2</v>
      </c>
      <c r="P23" s="25">
        <f t="shared" si="10"/>
        <v>600</v>
      </c>
      <c r="Q23" s="25">
        <v>2</v>
      </c>
      <c r="R23" s="29">
        <v>300</v>
      </c>
      <c r="S23" s="25">
        <v>4</v>
      </c>
      <c r="T23" s="25"/>
      <c r="U23" s="25"/>
      <c r="V23" s="25">
        <f t="shared" si="11"/>
        <v>3640</v>
      </c>
      <c r="W23" s="25">
        <v>12</v>
      </c>
      <c r="X23" s="28">
        <f t="shared" si="12"/>
        <v>1.3298258118461541</v>
      </c>
    </row>
    <row r="24" spans="1:24" ht="14.25">
      <c r="A24" s="32">
        <v>47</v>
      </c>
      <c r="B24" s="32">
        <v>300</v>
      </c>
      <c r="C24" s="32">
        <v>200</v>
      </c>
      <c r="D24" s="32">
        <v>300</v>
      </c>
      <c r="E24" s="32">
        <v>0</v>
      </c>
      <c r="F24" s="32">
        <v>300</v>
      </c>
      <c r="G24" s="32">
        <v>640</v>
      </c>
      <c r="H24" s="32">
        <f t="shared" si="8"/>
        <v>3680</v>
      </c>
      <c r="I24" s="33">
        <f t="shared" si="0"/>
        <v>4416</v>
      </c>
      <c r="J24" s="32">
        <v>22</v>
      </c>
      <c r="K24" s="32">
        <v>16</v>
      </c>
      <c r="L24" s="34">
        <f t="shared" si="1"/>
        <v>4423.362451200001</v>
      </c>
      <c r="M24" s="18">
        <f t="shared" si="2"/>
        <v>1.2020006660869567</v>
      </c>
      <c r="N24" s="32">
        <f t="shared" si="9"/>
        <v>800</v>
      </c>
      <c r="O24" s="32">
        <v>2</v>
      </c>
      <c r="P24" s="32">
        <f t="shared" si="10"/>
        <v>940</v>
      </c>
      <c r="Q24" s="32">
        <v>2</v>
      </c>
      <c r="R24" s="35">
        <v>300</v>
      </c>
      <c r="S24" s="32">
        <v>2</v>
      </c>
      <c r="T24" s="35">
        <v>200</v>
      </c>
      <c r="U24" s="32">
        <v>2</v>
      </c>
      <c r="V24" s="32">
        <f t="shared" si="11"/>
        <v>3336</v>
      </c>
      <c r="W24" s="32">
        <v>12</v>
      </c>
      <c r="X24" s="18">
        <f t="shared" si="12"/>
        <v>1.4645698109352516</v>
      </c>
    </row>
    <row r="25" spans="1:24" ht="14.25">
      <c r="A25" s="36">
        <v>48</v>
      </c>
      <c r="B25" s="36">
        <v>200</v>
      </c>
      <c r="C25" s="36">
        <v>200</v>
      </c>
      <c r="D25" s="36">
        <v>625</v>
      </c>
      <c r="E25" s="36">
        <v>0</v>
      </c>
      <c r="F25" s="36">
        <v>300</v>
      </c>
      <c r="G25" s="36">
        <v>300</v>
      </c>
      <c r="H25" s="36">
        <f t="shared" si="8"/>
        <v>3675</v>
      </c>
      <c r="I25" s="37">
        <f t="shared" si="0"/>
        <v>4410</v>
      </c>
      <c r="J25" s="36">
        <v>22</v>
      </c>
      <c r="K25" s="36">
        <v>16</v>
      </c>
      <c r="L25" s="38">
        <f t="shared" si="1"/>
        <v>4423.362451200001</v>
      </c>
      <c r="M25" s="23">
        <f t="shared" si="2"/>
        <v>1.2036360411428573</v>
      </c>
      <c r="N25" s="36">
        <f t="shared" si="9"/>
        <v>1025</v>
      </c>
      <c r="O25" s="36">
        <v>2</v>
      </c>
      <c r="P25" s="36">
        <f t="shared" si="10"/>
        <v>600</v>
      </c>
      <c r="Q25" s="36">
        <v>2</v>
      </c>
      <c r="R25" s="39">
        <v>300</v>
      </c>
      <c r="S25" s="36">
        <v>2</v>
      </c>
      <c r="T25" s="39">
        <v>200</v>
      </c>
      <c r="U25" s="36">
        <v>1</v>
      </c>
      <c r="V25" s="36">
        <f t="shared" si="11"/>
        <v>3354</v>
      </c>
      <c r="W25" s="36">
        <v>12</v>
      </c>
      <c r="X25" s="23">
        <f t="shared" si="12"/>
        <v>1.318457308926655</v>
      </c>
    </row>
    <row r="26" spans="1:24" ht="14.25">
      <c r="A26" s="36">
        <v>49</v>
      </c>
      <c r="B26" s="36">
        <v>400</v>
      </c>
      <c r="C26" s="36">
        <v>200</v>
      </c>
      <c r="D26" s="36">
        <v>725</v>
      </c>
      <c r="E26" s="36">
        <v>0</v>
      </c>
      <c r="F26" s="36">
        <v>300</v>
      </c>
      <c r="G26" s="36">
        <v>300</v>
      </c>
      <c r="H26" s="36">
        <f t="shared" si="8"/>
        <v>4575</v>
      </c>
      <c r="I26" s="37">
        <f t="shared" si="0"/>
        <v>5490</v>
      </c>
      <c r="J26" s="36">
        <v>24</v>
      </c>
      <c r="K26" s="36">
        <v>18</v>
      </c>
      <c r="L26" s="38">
        <f t="shared" si="1"/>
        <v>6107.2561116000015</v>
      </c>
      <c r="M26" s="23">
        <f t="shared" si="2"/>
        <v>1.3349193686557381</v>
      </c>
      <c r="N26" s="36">
        <f t="shared" si="9"/>
        <v>1325</v>
      </c>
      <c r="O26" s="36">
        <v>2</v>
      </c>
      <c r="P26" s="36">
        <f t="shared" si="10"/>
        <v>600</v>
      </c>
      <c r="Q26" s="36">
        <v>2</v>
      </c>
      <c r="R26" s="39">
        <v>300</v>
      </c>
      <c r="S26" s="36">
        <v>5</v>
      </c>
      <c r="T26" s="39">
        <v>200</v>
      </c>
      <c r="U26" s="36">
        <v>1</v>
      </c>
      <c r="V26" s="36">
        <f t="shared" si="11"/>
        <v>4194</v>
      </c>
      <c r="W26" s="36">
        <v>12</v>
      </c>
      <c r="X26" s="23">
        <f t="shared" si="12"/>
        <v>1.4427056375536484</v>
      </c>
    </row>
    <row r="27" spans="1:24" ht="14.25">
      <c r="A27" s="36">
        <v>50</v>
      </c>
      <c r="B27" s="36">
        <v>550</v>
      </c>
      <c r="C27" s="36">
        <v>200</v>
      </c>
      <c r="D27" s="36">
        <v>300</v>
      </c>
      <c r="E27" s="36">
        <v>0</v>
      </c>
      <c r="F27" s="36">
        <v>300</v>
      </c>
      <c r="G27" s="36">
        <v>300</v>
      </c>
      <c r="H27" s="36">
        <f t="shared" si="8"/>
        <v>3750</v>
      </c>
      <c r="I27" s="37">
        <f t="shared" si="0"/>
        <v>4500</v>
      </c>
      <c r="J27" s="36">
        <v>20</v>
      </c>
      <c r="K27" s="36">
        <v>18</v>
      </c>
      <c r="L27" s="38">
        <f t="shared" si="1"/>
        <v>5089.380093</v>
      </c>
      <c r="M27" s="23">
        <f t="shared" si="2"/>
        <v>1.3571680248</v>
      </c>
      <c r="N27" s="36">
        <f t="shared" si="9"/>
        <v>1050</v>
      </c>
      <c r="O27" s="36">
        <v>2</v>
      </c>
      <c r="P27" s="36">
        <f t="shared" si="10"/>
        <v>600</v>
      </c>
      <c r="Q27" s="36">
        <v>2</v>
      </c>
      <c r="R27" s="39">
        <v>300</v>
      </c>
      <c r="S27" s="36">
        <v>3</v>
      </c>
      <c r="T27" s="39">
        <v>200</v>
      </c>
      <c r="U27" s="36">
        <v>1</v>
      </c>
      <c r="V27" s="36">
        <f t="shared" si="11"/>
        <v>3424</v>
      </c>
      <c r="W27" s="36">
        <v>12</v>
      </c>
      <c r="X27" s="23">
        <f t="shared" si="12"/>
        <v>1.400504386962617</v>
      </c>
    </row>
    <row r="28" spans="1:24" ht="14.25">
      <c r="A28" s="25">
        <v>51</v>
      </c>
      <c r="B28" s="25">
        <v>300</v>
      </c>
      <c r="C28" s="25">
        <v>200</v>
      </c>
      <c r="D28" s="25">
        <v>300</v>
      </c>
      <c r="E28" s="25">
        <v>0</v>
      </c>
      <c r="F28" s="25">
        <v>200</v>
      </c>
      <c r="G28" s="25">
        <v>300</v>
      </c>
      <c r="H28" s="25">
        <f t="shared" si="8"/>
        <v>2200</v>
      </c>
      <c r="I28" s="26">
        <f t="shared" si="0"/>
        <v>2640</v>
      </c>
      <c r="J28" s="25">
        <v>16</v>
      </c>
      <c r="K28" s="25">
        <v>16</v>
      </c>
      <c r="L28" s="27">
        <f t="shared" si="1"/>
        <v>3216.9908736</v>
      </c>
      <c r="M28" s="28">
        <f t="shared" si="2"/>
        <v>1.462268578909091</v>
      </c>
      <c r="N28" s="25">
        <f t="shared" si="9"/>
        <v>800</v>
      </c>
      <c r="O28" s="25">
        <v>2</v>
      </c>
      <c r="P28" s="25">
        <f t="shared" si="10"/>
        <v>500</v>
      </c>
      <c r="Q28" s="25">
        <v>2</v>
      </c>
      <c r="R28" s="29">
        <v>200</v>
      </c>
      <c r="S28" s="25">
        <v>3</v>
      </c>
      <c r="T28" s="29"/>
      <c r="U28" s="25"/>
      <c r="V28" s="25">
        <f t="shared" si="11"/>
        <v>1944</v>
      </c>
      <c r="W28" s="25">
        <v>10</v>
      </c>
      <c r="X28" s="28">
        <f t="shared" si="12"/>
        <v>1.2362748854166665</v>
      </c>
    </row>
    <row r="29" spans="1:24" ht="14.25">
      <c r="A29" s="32">
        <v>52</v>
      </c>
      <c r="B29" s="32">
        <v>300</v>
      </c>
      <c r="C29" s="32">
        <v>200</v>
      </c>
      <c r="D29" s="32">
        <v>500</v>
      </c>
      <c r="E29" s="32">
        <v>0</v>
      </c>
      <c r="F29" s="32">
        <v>200</v>
      </c>
      <c r="G29" s="32">
        <v>300</v>
      </c>
      <c r="H29" s="32">
        <f t="shared" si="8"/>
        <v>2600</v>
      </c>
      <c r="I29" s="33">
        <f t="shared" si="0"/>
        <v>3120</v>
      </c>
      <c r="J29" s="32">
        <v>18</v>
      </c>
      <c r="K29" s="32">
        <v>16</v>
      </c>
      <c r="L29" s="34">
        <f aca="true" t="shared" si="13" ref="L29:L36">J29*3.14159265*K29*K29/4</f>
        <v>3619.1147328</v>
      </c>
      <c r="M29" s="18">
        <f t="shared" si="2"/>
        <v>1.391967204923077</v>
      </c>
      <c r="N29" s="32">
        <f t="shared" si="9"/>
        <v>1000</v>
      </c>
      <c r="O29" s="32">
        <v>2</v>
      </c>
      <c r="P29" s="32">
        <f t="shared" si="10"/>
        <v>500</v>
      </c>
      <c r="Q29" s="32">
        <v>2</v>
      </c>
      <c r="R29" s="35">
        <v>200</v>
      </c>
      <c r="S29" s="32">
        <v>4</v>
      </c>
      <c r="T29" s="35"/>
      <c r="U29" s="32"/>
      <c r="V29" s="32">
        <f t="shared" si="11"/>
        <v>2304</v>
      </c>
      <c r="W29" s="32">
        <v>10</v>
      </c>
      <c r="X29" s="18">
        <f t="shared" si="12"/>
        <v>1.2408200136718752</v>
      </c>
    </row>
    <row r="30" spans="1:24" ht="14.25">
      <c r="A30" s="36">
        <v>53</v>
      </c>
      <c r="B30" s="36">
        <v>500</v>
      </c>
      <c r="C30" s="36">
        <v>200</v>
      </c>
      <c r="D30" s="36">
        <v>500</v>
      </c>
      <c r="E30" s="36">
        <v>0</v>
      </c>
      <c r="F30" s="36">
        <v>200</v>
      </c>
      <c r="G30" s="36">
        <v>300</v>
      </c>
      <c r="H30" s="36">
        <f t="shared" si="8"/>
        <v>3000</v>
      </c>
      <c r="I30" s="37">
        <f t="shared" si="0"/>
        <v>3600</v>
      </c>
      <c r="J30" s="36">
        <v>20</v>
      </c>
      <c r="K30" s="36">
        <v>16</v>
      </c>
      <c r="L30" s="38">
        <f t="shared" si="13"/>
        <v>4021.238592</v>
      </c>
      <c r="M30" s="23">
        <f t="shared" si="2"/>
        <v>1.3404128640000001</v>
      </c>
      <c r="N30" s="36">
        <f t="shared" si="9"/>
        <v>1200</v>
      </c>
      <c r="O30" s="36">
        <v>2</v>
      </c>
      <c r="P30" s="36">
        <f t="shared" si="10"/>
        <v>500</v>
      </c>
      <c r="Q30" s="36">
        <v>2</v>
      </c>
      <c r="R30" s="39">
        <v>200</v>
      </c>
      <c r="S30" s="36">
        <v>4</v>
      </c>
      <c r="T30" s="39"/>
      <c r="U30" s="36"/>
      <c r="V30" s="36">
        <f t="shared" si="11"/>
        <v>2664</v>
      </c>
      <c r="W30" s="36">
        <v>10</v>
      </c>
      <c r="X30" s="23">
        <f t="shared" si="12"/>
        <v>1.1910692854729732</v>
      </c>
    </row>
    <row r="31" spans="1:24" ht="14.25">
      <c r="A31" s="36">
        <v>54</v>
      </c>
      <c r="B31" s="36">
        <v>300</v>
      </c>
      <c r="C31" s="36">
        <v>200</v>
      </c>
      <c r="D31" s="36">
        <v>300</v>
      </c>
      <c r="E31" s="36">
        <v>0</v>
      </c>
      <c r="F31" s="36">
        <v>300</v>
      </c>
      <c r="G31" s="36">
        <v>300</v>
      </c>
      <c r="H31" s="36">
        <f t="shared" si="8"/>
        <v>3000</v>
      </c>
      <c r="I31" s="37">
        <f t="shared" si="0"/>
        <v>3600</v>
      </c>
      <c r="J31" s="36">
        <v>18</v>
      </c>
      <c r="K31" s="36">
        <v>16</v>
      </c>
      <c r="L31" s="38">
        <f t="shared" si="13"/>
        <v>3619.1147328</v>
      </c>
      <c r="M31" s="23">
        <f t="shared" si="2"/>
        <v>1.2063715776000001</v>
      </c>
      <c r="N31" s="36">
        <f t="shared" si="9"/>
        <v>800</v>
      </c>
      <c r="O31" s="36">
        <v>2</v>
      </c>
      <c r="P31" s="36">
        <f t="shared" si="10"/>
        <v>600</v>
      </c>
      <c r="Q31" s="36">
        <v>2</v>
      </c>
      <c r="R31" s="39">
        <v>200</v>
      </c>
      <c r="S31" s="36">
        <v>4</v>
      </c>
      <c r="T31" s="39"/>
      <c r="U31" s="36"/>
      <c r="V31" s="36">
        <f t="shared" si="11"/>
        <v>2724</v>
      </c>
      <c r="W31" s="36">
        <v>10</v>
      </c>
      <c r="X31" s="23">
        <f t="shared" si="12"/>
        <v>0.9918390892070487</v>
      </c>
    </row>
    <row r="32" spans="1:24" ht="14.25">
      <c r="A32" s="36">
        <v>55</v>
      </c>
      <c r="B32" s="36">
        <v>300</v>
      </c>
      <c r="C32" s="36">
        <v>300</v>
      </c>
      <c r="D32" s="36">
        <v>150</v>
      </c>
      <c r="E32" s="36">
        <v>0</v>
      </c>
      <c r="F32" s="36">
        <v>300</v>
      </c>
      <c r="G32" s="36">
        <v>600</v>
      </c>
      <c r="H32" s="36">
        <f t="shared" si="8"/>
        <v>4050</v>
      </c>
      <c r="I32" s="37">
        <f t="shared" si="0"/>
        <v>4860</v>
      </c>
      <c r="J32" s="36">
        <v>22</v>
      </c>
      <c r="K32" s="36">
        <v>18</v>
      </c>
      <c r="L32" s="38">
        <f t="shared" si="13"/>
        <v>5598.318102300001</v>
      </c>
      <c r="M32" s="23">
        <f t="shared" si="2"/>
        <v>1.3823007660000002</v>
      </c>
      <c r="N32" s="36">
        <f t="shared" si="9"/>
        <v>750</v>
      </c>
      <c r="O32" s="36">
        <v>2</v>
      </c>
      <c r="P32" s="36">
        <f t="shared" si="10"/>
        <v>900</v>
      </c>
      <c r="Q32" s="36">
        <v>2</v>
      </c>
      <c r="R32" s="39">
        <v>300</v>
      </c>
      <c r="S32" s="36">
        <v>3</v>
      </c>
      <c r="T32" s="39"/>
      <c r="U32" s="36"/>
      <c r="V32" s="36">
        <f t="shared" si="11"/>
        <v>3724</v>
      </c>
      <c r="W32" s="36">
        <v>12</v>
      </c>
      <c r="X32" s="23">
        <f t="shared" si="12"/>
        <v>1.2330160626315791</v>
      </c>
    </row>
    <row r="33" spans="1:24" ht="14.25">
      <c r="A33" s="25">
        <v>56</v>
      </c>
      <c r="B33" s="25">
        <v>300</v>
      </c>
      <c r="C33" s="25">
        <v>300</v>
      </c>
      <c r="D33" s="25">
        <v>300</v>
      </c>
      <c r="E33" s="25">
        <v>0</v>
      </c>
      <c r="F33" s="25">
        <v>300</v>
      </c>
      <c r="G33" s="25">
        <v>300</v>
      </c>
      <c r="H33" s="25">
        <f t="shared" si="8"/>
        <v>3600</v>
      </c>
      <c r="I33" s="26">
        <f t="shared" si="0"/>
        <v>4320</v>
      </c>
      <c r="J33" s="25">
        <v>20</v>
      </c>
      <c r="K33" s="25">
        <v>18</v>
      </c>
      <c r="L33" s="27">
        <f t="shared" si="13"/>
        <v>5089.380093</v>
      </c>
      <c r="M33" s="28">
        <f t="shared" si="2"/>
        <v>1.4137166925</v>
      </c>
      <c r="N33" s="25">
        <f t="shared" si="9"/>
        <v>900</v>
      </c>
      <c r="O33" s="25">
        <v>2</v>
      </c>
      <c r="P33" s="25">
        <f t="shared" si="10"/>
        <v>600</v>
      </c>
      <c r="Q33" s="25">
        <v>2</v>
      </c>
      <c r="R33" s="29">
        <v>300</v>
      </c>
      <c r="S33" s="25">
        <v>3</v>
      </c>
      <c r="T33" s="29"/>
      <c r="U33" s="25"/>
      <c r="V33" s="25">
        <f t="shared" si="11"/>
        <v>3304</v>
      </c>
      <c r="W33" s="25">
        <v>12</v>
      </c>
      <c r="X33" s="28">
        <f t="shared" si="12"/>
        <v>1.2870641074576272</v>
      </c>
    </row>
    <row r="34" spans="1:24" ht="14.25">
      <c r="A34" s="32">
        <v>58</v>
      </c>
      <c r="B34" s="32">
        <v>300</v>
      </c>
      <c r="C34" s="32">
        <v>300</v>
      </c>
      <c r="D34" s="32">
        <v>300</v>
      </c>
      <c r="E34" s="32">
        <v>0</v>
      </c>
      <c r="F34" s="32">
        <v>300</v>
      </c>
      <c r="G34" s="32">
        <v>570</v>
      </c>
      <c r="H34" s="32">
        <f t="shared" si="8"/>
        <v>4410</v>
      </c>
      <c r="I34" s="33">
        <f t="shared" si="0"/>
        <v>5292</v>
      </c>
      <c r="J34" s="32">
        <v>24</v>
      </c>
      <c r="K34" s="32">
        <v>18</v>
      </c>
      <c r="L34" s="34">
        <f t="shared" si="13"/>
        <v>6107.2561116000015</v>
      </c>
      <c r="M34" s="18">
        <f t="shared" si="2"/>
        <v>1.3848653314285717</v>
      </c>
      <c r="N34" s="32">
        <f t="shared" si="9"/>
        <v>900</v>
      </c>
      <c r="O34" s="32">
        <v>2</v>
      </c>
      <c r="P34" s="32">
        <f t="shared" si="10"/>
        <v>870</v>
      </c>
      <c r="Q34" s="32">
        <v>2</v>
      </c>
      <c r="R34" s="35">
        <v>300</v>
      </c>
      <c r="S34" s="32">
        <v>4</v>
      </c>
      <c r="T34" s="35"/>
      <c r="U34" s="32"/>
      <c r="V34" s="32">
        <f t="shared" si="11"/>
        <v>4060</v>
      </c>
      <c r="W34" s="32">
        <v>12</v>
      </c>
      <c r="X34" s="18">
        <f t="shared" si="12"/>
        <v>1.2758270840689656</v>
      </c>
    </row>
    <row r="35" spans="1:24" ht="14.25">
      <c r="A35" s="36">
        <v>59</v>
      </c>
      <c r="B35" s="36">
        <v>630</v>
      </c>
      <c r="C35" s="36">
        <v>300</v>
      </c>
      <c r="D35" s="36">
        <v>240</v>
      </c>
      <c r="E35" s="36">
        <v>0</v>
      </c>
      <c r="F35" s="36">
        <v>300</v>
      </c>
      <c r="G35" s="36">
        <v>300</v>
      </c>
      <c r="H35" s="36">
        <f t="shared" si="8"/>
        <v>4410</v>
      </c>
      <c r="I35" s="37">
        <f t="shared" si="0"/>
        <v>5292</v>
      </c>
      <c r="J35" s="36">
        <v>24</v>
      </c>
      <c r="K35" s="36">
        <v>18</v>
      </c>
      <c r="L35" s="38">
        <f t="shared" si="13"/>
        <v>6107.2561116000015</v>
      </c>
      <c r="M35" s="23">
        <f t="shared" si="2"/>
        <v>1.3848653314285717</v>
      </c>
      <c r="N35" s="36">
        <f t="shared" si="9"/>
        <v>1170</v>
      </c>
      <c r="O35" s="36">
        <v>2</v>
      </c>
      <c r="P35" s="36">
        <f t="shared" si="10"/>
        <v>600</v>
      </c>
      <c r="Q35" s="36">
        <v>2</v>
      </c>
      <c r="R35" s="39">
        <v>300</v>
      </c>
      <c r="S35" s="36">
        <v>3</v>
      </c>
      <c r="T35" s="39"/>
      <c r="U35" s="36"/>
      <c r="V35" s="36">
        <f t="shared" si="11"/>
        <v>4060</v>
      </c>
      <c r="W35" s="36">
        <v>12</v>
      </c>
      <c r="X35" s="23">
        <f t="shared" si="12"/>
        <v>1.1978289217241382</v>
      </c>
    </row>
    <row r="36" spans="1:24" ht="14.25">
      <c r="A36" s="25">
        <v>61</v>
      </c>
      <c r="B36" s="25">
        <v>300</v>
      </c>
      <c r="C36" s="25">
        <v>300</v>
      </c>
      <c r="D36" s="25">
        <v>150</v>
      </c>
      <c r="E36" s="25">
        <v>0</v>
      </c>
      <c r="F36" s="25">
        <v>300</v>
      </c>
      <c r="G36" s="25">
        <v>570</v>
      </c>
      <c r="H36" s="25">
        <f t="shared" si="8"/>
        <v>3960</v>
      </c>
      <c r="I36" s="26">
        <f t="shared" si="0"/>
        <v>4752</v>
      </c>
      <c r="J36" s="25">
        <v>22</v>
      </c>
      <c r="K36" s="25">
        <v>18</v>
      </c>
      <c r="L36" s="27">
        <f t="shared" si="13"/>
        <v>5598.318102300001</v>
      </c>
      <c r="M36" s="28">
        <f t="shared" si="2"/>
        <v>1.4137166925000002</v>
      </c>
      <c r="N36" s="25">
        <f t="shared" si="9"/>
        <v>750</v>
      </c>
      <c r="O36" s="25">
        <v>2</v>
      </c>
      <c r="P36" s="25">
        <f t="shared" si="10"/>
        <v>870</v>
      </c>
      <c r="Q36" s="25">
        <v>2</v>
      </c>
      <c r="R36" s="29">
        <v>300</v>
      </c>
      <c r="S36" s="25">
        <v>3</v>
      </c>
      <c r="T36" s="29"/>
      <c r="U36" s="25"/>
      <c r="V36" s="25">
        <f t="shared" si="11"/>
        <v>3640</v>
      </c>
      <c r="W36" s="25">
        <v>12</v>
      </c>
      <c r="X36" s="28">
        <f t="shared" si="12"/>
        <v>1.2428278615384616</v>
      </c>
    </row>
  </sheetData>
  <mergeCells count="1">
    <mergeCell ref="G1:N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showGridLines="0" workbookViewId="0" topLeftCell="A1">
      <selection activeCell="P44" sqref="P44"/>
    </sheetView>
  </sheetViews>
  <sheetFormatPr defaultColWidth="9.00390625" defaultRowHeight="14.25"/>
  <cols>
    <col min="1" max="1" width="4.00390625" style="0" customWidth="1"/>
    <col min="2" max="2" width="4.875" style="0" customWidth="1"/>
    <col min="3" max="3" width="4.75390625" style="0" customWidth="1"/>
    <col min="4" max="4" width="3.625" style="0" customWidth="1"/>
    <col min="5" max="5" width="4.875" style="0" customWidth="1"/>
    <col min="6" max="6" width="4.375" style="0" customWidth="1"/>
    <col min="7" max="7" width="4.25390625" style="0" customWidth="1"/>
    <col min="8" max="8" width="6.625" style="0" customWidth="1"/>
    <col min="9" max="9" width="7.00390625" style="0" customWidth="1"/>
    <col min="10" max="10" width="4.375" style="0" customWidth="1"/>
    <col min="11" max="11" width="4.875" style="0" customWidth="1"/>
    <col min="12" max="12" width="7.00390625" style="40" customWidth="1"/>
    <col min="13" max="13" width="6.50390625" style="8" customWidth="1"/>
    <col min="14" max="14" width="5.125" style="0" customWidth="1"/>
    <col min="15" max="15" width="3.25390625" style="0" customWidth="1"/>
    <col min="16" max="16" width="5.00390625" style="0" customWidth="1"/>
    <col min="17" max="17" width="2.875" style="0" customWidth="1"/>
    <col min="18" max="18" width="4.125" style="0" customWidth="1"/>
    <col min="19" max="19" width="4.25390625" style="0" customWidth="1"/>
    <col min="20" max="20" width="3.875" style="0" customWidth="1"/>
    <col min="21" max="21" width="2.75390625" style="0" customWidth="1"/>
    <col min="22" max="22" width="7.375" style="0" customWidth="1"/>
    <col min="23" max="23" width="4.125" style="0" customWidth="1"/>
    <col min="24" max="24" width="7.00390625" style="8" customWidth="1"/>
  </cols>
  <sheetData>
    <row r="1" spans="7:14" ht="25.5">
      <c r="G1" s="54" t="s">
        <v>37</v>
      </c>
      <c r="H1" s="54"/>
      <c r="I1" s="54"/>
      <c r="J1" s="54"/>
      <c r="K1" s="54"/>
      <c r="L1" s="55"/>
      <c r="M1" s="56"/>
      <c r="N1" s="54"/>
    </row>
    <row r="3" spans="1:24" ht="15.75">
      <c r="A3" s="9" t="s">
        <v>38</v>
      </c>
      <c r="B3" s="10" t="s">
        <v>39</v>
      </c>
      <c r="C3" s="10" t="s">
        <v>40</v>
      </c>
      <c r="D3" s="10" t="s">
        <v>41</v>
      </c>
      <c r="E3" s="10" t="s">
        <v>42</v>
      </c>
      <c r="F3" s="10" t="s">
        <v>43</v>
      </c>
      <c r="G3" s="10" t="s">
        <v>44</v>
      </c>
      <c r="H3" s="10" t="s">
        <v>45</v>
      </c>
      <c r="I3" s="11">
        <v>0.01</v>
      </c>
      <c r="J3" s="12" t="s">
        <v>46</v>
      </c>
      <c r="K3" s="12" t="s">
        <v>47</v>
      </c>
      <c r="L3" s="13" t="s">
        <v>48</v>
      </c>
      <c r="M3" s="14" t="s">
        <v>49</v>
      </c>
      <c r="N3" s="10" t="s">
        <v>50</v>
      </c>
      <c r="O3" s="10" t="s">
        <v>51</v>
      </c>
      <c r="P3" s="10" t="s">
        <v>52</v>
      </c>
      <c r="Q3" s="10" t="s">
        <v>51</v>
      </c>
      <c r="R3" s="10" t="s">
        <v>53</v>
      </c>
      <c r="S3" s="10" t="s">
        <v>51</v>
      </c>
      <c r="T3" s="10" t="s">
        <v>54</v>
      </c>
      <c r="U3" s="10" t="s">
        <v>51</v>
      </c>
      <c r="V3" s="9" t="s">
        <v>55</v>
      </c>
      <c r="W3" s="10" t="s">
        <v>56</v>
      </c>
      <c r="X3" s="14" t="s">
        <v>57</v>
      </c>
    </row>
    <row r="4" spans="1:24" ht="14.25">
      <c r="A4" s="15">
        <v>1</v>
      </c>
      <c r="B4" s="15">
        <v>0</v>
      </c>
      <c r="C4" s="15">
        <v>450</v>
      </c>
      <c r="D4" s="15">
        <v>0</v>
      </c>
      <c r="E4" s="15">
        <v>0</v>
      </c>
      <c r="F4" s="15">
        <v>300</v>
      </c>
      <c r="G4" s="15">
        <v>0</v>
      </c>
      <c r="H4" s="15">
        <f>((F4*(B4+C4+D4)+C4*(E4+F4+G4)-F4*C4))/100</f>
        <v>1350</v>
      </c>
      <c r="I4" s="16">
        <f aca="true" t="shared" si="0" ref="I4:I33">H4*0.01*100</f>
        <v>1350</v>
      </c>
      <c r="J4" s="15">
        <v>10</v>
      </c>
      <c r="K4" s="15">
        <v>14</v>
      </c>
      <c r="L4" s="17">
        <f aca="true" t="shared" si="1" ref="L4:L33">J4*3.14159265*K4*K4/4</f>
        <v>1539.3803985</v>
      </c>
      <c r="M4" s="18">
        <f aca="true" t="shared" si="2" ref="M4:M33">J4*3.14159265*K4*K4/(4*H4)</f>
        <v>1.1402817766666666</v>
      </c>
      <c r="N4" s="15">
        <f>B4+C4+D4</f>
        <v>450</v>
      </c>
      <c r="O4" s="15">
        <v>2</v>
      </c>
      <c r="P4" s="15">
        <f>E4+F4+G4</f>
        <v>300</v>
      </c>
      <c r="Q4" s="15">
        <v>4</v>
      </c>
      <c r="R4" s="19"/>
      <c r="S4" s="15"/>
      <c r="T4" s="15"/>
      <c r="U4" s="15"/>
      <c r="V4" s="15">
        <f>(((F4-20)*(B4+C4+D4-20)+(C4-20)*(E4+F4+G4-20)-(C4-20)*(F4-20)))/100</f>
        <v>1204</v>
      </c>
      <c r="W4" s="15">
        <v>10</v>
      </c>
      <c r="X4" s="18">
        <f>((N4-20)*O4+(P4-20)*Q4+(R4-20)*S4+(T4-20)*U4)*3.14159265*W4*W4*10/(4*V4*1000)</f>
        <v>1.2916016293604653</v>
      </c>
    </row>
    <row r="5" spans="1:24" ht="14.25">
      <c r="A5" s="20">
        <v>2</v>
      </c>
      <c r="B5" s="20">
        <v>0</v>
      </c>
      <c r="C5" s="20">
        <v>700</v>
      </c>
      <c r="D5" s="20">
        <v>0</v>
      </c>
      <c r="E5" s="20">
        <v>0</v>
      </c>
      <c r="F5" s="20">
        <v>300</v>
      </c>
      <c r="G5" s="20">
        <v>0</v>
      </c>
      <c r="H5" s="20">
        <f>((F5*(B5+C5+D5)+C5*(E5+F5+G5)-F5*C5))/100</f>
        <v>2100</v>
      </c>
      <c r="I5" s="16">
        <f t="shared" si="0"/>
        <v>2100</v>
      </c>
      <c r="J5" s="20">
        <v>12</v>
      </c>
      <c r="K5" s="20">
        <v>18</v>
      </c>
      <c r="L5" s="22">
        <f t="shared" si="1"/>
        <v>3053.6280558000008</v>
      </c>
      <c r="M5" s="23">
        <f t="shared" si="2"/>
        <v>1.4541085980000004</v>
      </c>
      <c r="N5" s="20">
        <f>B5+C5+D5</f>
        <v>700</v>
      </c>
      <c r="O5" s="20">
        <v>2</v>
      </c>
      <c r="P5" s="20">
        <f>E5+F5+G5</f>
        <v>300</v>
      </c>
      <c r="Q5" s="20">
        <v>4</v>
      </c>
      <c r="R5" s="24"/>
      <c r="S5" s="20"/>
      <c r="T5" s="20"/>
      <c r="U5" s="20"/>
      <c r="V5" s="20">
        <f>(((F5-20)*(B5+C5+D5-20)+(C5-20)*(E5+F5+G5-20)-(C5-20)*(F5-20)))/100</f>
        <v>1904</v>
      </c>
      <c r="W5" s="20">
        <v>12</v>
      </c>
      <c r="X5" s="23">
        <f>((N5-20)*O5+(P5-20)*Q5+(R5-20)*S5+(T5-20)*U5)*3.14159265*W5*W5*10/(4*V5*1000)</f>
        <v>1.473116553529412</v>
      </c>
    </row>
    <row r="6" spans="1:24" ht="14.25">
      <c r="A6" s="20">
        <v>3</v>
      </c>
      <c r="B6" s="20">
        <v>0</v>
      </c>
      <c r="C6" s="20">
        <v>530</v>
      </c>
      <c r="D6" s="20">
        <v>0</v>
      </c>
      <c r="E6" s="20">
        <v>0</v>
      </c>
      <c r="F6" s="20">
        <v>300</v>
      </c>
      <c r="G6" s="20">
        <v>0</v>
      </c>
      <c r="H6" s="20">
        <f>((F6*(B6+C6+D6)+C6*(E6+F6+G6)-F6*C6))/100</f>
        <v>1590</v>
      </c>
      <c r="I6" s="16">
        <f t="shared" si="0"/>
        <v>1590</v>
      </c>
      <c r="J6" s="20">
        <v>10</v>
      </c>
      <c r="K6" s="20">
        <v>16</v>
      </c>
      <c r="L6" s="22">
        <f t="shared" si="1"/>
        <v>2010.619296</v>
      </c>
      <c r="M6" s="23">
        <f t="shared" si="2"/>
        <v>1.2645404377358491</v>
      </c>
      <c r="N6" s="20">
        <f>B6+C6+D6</f>
        <v>530</v>
      </c>
      <c r="O6" s="20">
        <v>2</v>
      </c>
      <c r="P6" s="20">
        <f>E6+F6+G6</f>
        <v>300</v>
      </c>
      <c r="Q6" s="20">
        <v>4</v>
      </c>
      <c r="R6" s="24"/>
      <c r="S6" s="20"/>
      <c r="T6" s="20"/>
      <c r="U6" s="20"/>
      <c r="V6" s="20">
        <f>(((F6-20)*(B6+C6+D6-20)+(C6-20)*(E6+F6+G6-20)-(C6-20)*(F6-20)))/100</f>
        <v>1428</v>
      </c>
      <c r="W6" s="20">
        <v>10</v>
      </c>
      <c r="X6" s="23">
        <f>((N6-20)*O6+(P6-20)*Q6+(R6-20)*S6+(T6-20)*U6)*3.14159265*W6*W6*10/(4*V6*1000)</f>
        <v>1.1769972463235294</v>
      </c>
    </row>
    <row r="7" spans="1:24" ht="14.25">
      <c r="A7" s="20">
        <v>4</v>
      </c>
      <c r="B7" s="20">
        <v>0</v>
      </c>
      <c r="C7" s="20">
        <v>450</v>
      </c>
      <c r="D7" s="20">
        <v>0</v>
      </c>
      <c r="E7" s="20">
        <v>0</v>
      </c>
      <c r="F7" s="20">
        <v>200</v>
      </c>
      <c r="G7" s="20">
        <v>0</v>
      </c>
      <c r="H7" s="20">
        <f>((F7*(B7+C7+D7)+C7*(E7+F7+G7)-F7*C7))/100</f>
        <v>900</v>
      </c>
      <c r="I7" s="16">
        <f t="shared" si="0"/>
        <v>900</v>
      </c>
      <c r="J7" s="20">
        <v>8</v>
      </c>
      <c r="K7" s="20">
        <v>14</v>
      </c>
      <c r="L7" s="22">
        <f t="shared" si="1"/>
        <v>1231.5043188000002</v>
      </c>
      <c r="M7" s="23">
        <f t="shared" si="2"/>
        <v>1.3683381320000003</v>
      </c>
      <c r="N7" s="20">
        <f>B7+C7+D7</f>
        <v>450</v>
      </c>
      <c r="O7" s="20">
        <v>2</v>
      </c>
      <c r="P7" s="20">
        <f>E7+F7+G7</f>
        <v>200</v>
      </c>
      <c r="Q7" s="20">
        <v>4</v>
      </c>
      <c r="R7" s="24"/>
      <c r="S7" s="20"/>
      <c r="T7" s="20"/>
      <c r="U7" s="20"/>
      <c r="V7" s="20">
        <f>(((F7-20)*(B7+C7+D7-20)+(C7-20)*(E7+F7+G7-20)-(C7-20)*(F7-20)))/100</f>
        <v>774</v>
      </c>
      <c r="W7" s="20">
        <v>10</v>
      </c>
      <c r="X7" s="23">
        <f>((N7-20)*O7+(P7-20)*Q7+(R7-20)*S7+(T7-20)*U7)*3.14159265*W7*W7*10/(4*V7*1000)</f>
        <v>1.6032675668604652</v>
      </c>
    </row>
    <row r="8" spans="1:24" ht="14.25">
      <c r="A8" s="25">
        <v>5</v>
      </c>
      <c r="B8" s="25"/>
      <c r="C8" s="25"/>
      <c r="D8" s="25"/>
      <c r="E8" s="25"/>
      <c r="F8" s="25"/>
      <c r="G8" s="25"/>
      <c r="H8" s="25">
        <v>3480</v>
      </c>
      <c r="I8" s="16">
        <f t="shared" si="0"/>
        <v>3480.0000000000005</v>
      </c>
      <c r="J8" s="25">
        <v>19</v>
      </c>
      <c r="K8" s="25">
        <v>18</v>
      </c>
      <c r="L8" s="27">
        <f t="shared" si="1"/>
        <v>4834.911088350001</v>
      </c>
      <c r="M8" s="28">
        <f t="shared" si="2"/>
        <v>1.3893422667672415</v>
      </c>
      <c r="N8" s="29"/>
      <c r="O8" s="25"/>
      <c r="P8" s="25"/>
      <c r="Q8" s="25"/>
      <c r="R8" s="25"/>
      <c r="S8" s="25"/>
      <c r="T8" s="25"/>
      <c r="U8" s="25"/>
      <c r="V8" s="25"/>
      <c r="W8" s="25"/>
      <c r="X8" s="30"/>
    </row>
    <row r="9" spans="1:24" ht="14.25">
      <c r="A9" s="15">
        <v>6</v>
      </c>
      <c r="B9" s="15"/>
      <c r="C9" s="15"/>
      <c r="D9" s="15"/>
      <c r="E9" s="15"/>
      <c r="F9" s="15"/>
      <c r="G9" s="15"/>
      <c r="H9" s="15">
        <v>3894</v>
      </c>
      <c r="I9" s="16">
        <f t="shared" si="0"/>
        <v>3894</v>
      </c>
      <c r="J9" s="15">
        <v>21</v>
      </c>
      <c r="K9" s="15">
        <v>18</v>
      </c>
      <c r="L9" s="17">
        <f t="shared" si="1"/>
        <v>5343.849097650001</v>
      </c>
      <c r="M9" s="18">
        <f t="shared" si="2"/>
        <v>1.3723289927195688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31"/>
    </row>
    <row r="10" spans="1:24" ht="14.25">
      <c r="A10" s="20">
        <v>7</v>
      </c>
      <c r="B10" s="20">
        <v>480</v>
      </c>
      <c r="C10" s="20">
        <v>300</v>
      </c>
      <c r="D10" s="20">
        <v>420</v>
      </c>
      <c r="E10" s="20">
        <v>0</v>
      </c>
      <c r="F10" s="20">
        <v>300</v>
      </c>
      <c r="G10" s="20">
        <v>900</v>
      </c>
      <c r="H10" s="20">
        <f aca="true" t="shared" si="3" ref="H10:H16">((F10*(B10+C10+D10)+C10*(E10+F10+G10)-F10*C10))/100</f>
        <v>6300</v>
      </c>
      <c r="I10" s="16">
        <f t="shared" si="0"/>
        <v>6300</v>
      </c>
      <c r="J10" s="20">
        <v>32</v>
      </c>
      <c r="K10" s="20">
        <v>18</v>
      </c>
      <c r="L10" s="22">
        <f t="shared" si="1"/>
        <v>8143.0081488000005</v>
      </c>
      <c r="M10" s="23">
        <f t="shared" si="2"/>
        <v>1.2925409760000002</v>
      </c>
      <c r="N10" s="20">
        <f aca="true" t="shared" si="4" ref="N10:N16">B10+C10+D10</f>
        <v>1200</v>
      </c>
      <c r="O10" s="20">
        <v>2</v>
      </c>
      <c r="P10" s="20">
        <f aca="true" t="shared" si="5" ref="P10:P16">E10+F10+G10</f>
        <v>1200</v>
      </c>
      <c r="Q10" s="20">
        <v>2</v>
      </c>
      <c r="R10" s="24">
        <v>720</v>
      </c>
      <c r="S10" s="20">
        <v>2</v>
      </c>
      <c r="T10" s="20">
        <v>300</v>
      </c>
      <c r="U10" s="20">
        <v>6</v>
      </c>
      <c r="V10" s="20">
        <f aca="true" t="shared" si="6" ref="V10:V16">(((F10-20)*(B10+C10+D10-20)+(C10-20)*(E10+F10+G10-20)-(C10-20)*(F10-20)))/100</f>
        <v>5824</v>
      </c>
      <c r="W10" s="20">
        <v>12</v>
      </c>
      <c r="X10" s="23">
        <f aca="true" t="shared" si="7" ref="X10:X16">((N10-20)*O10+(P10-20)*Q10+(R10-20)*S10+(T10-20)*U10)*3.14159265*W10*W10*10/(4*V10*1000)</f>
        <v>1.51469645625</v>
      </c>
    </row>
    <row r="11" spans="1:24" ht="14.25">
      <c r="A11" s="20">
        <v>8</v>
      </c>
      <c r="B11" s="20">
        <v>0</v>
      </c>
      <c r="C11" s="20">
        <v>930</v>
      </c>
      <c r="D11" s="20">
        <v>0</v>
      </c>
      <c r="E11" s="20">
        <v>0</v>
      </c>
      <c r="F11" s="20">
        <v>300</v>
      </c>
      <c r="G11" s="20">
        <v>0</v>
      </c>
      <c r="H11" s="20">
        <f t="shared" si="3"/>
        <v>2790</v>
      </c>
      <c r="I11" s="16">
        <f t="shared" si="0"/>
        <v>2790</v>
      </c>
      <c r="J11" s="20">
        <v>14</v>
      </c>
      <c r="K11" s="20">
        <v>18</v>
      </c>
      <c r="L11" s="22">
        <f t="shared" si="1"/>
        <v>3562.5660651000003</v>
      </c>
      <c r="M11" s="23">
        <f t="shared" si="2"/>
        <v>1.2769053996774196</v>
      </c>
      <c r="N11" s="20">
        <f t="shared" si="4"/>
        <v>930</v>
      </c>
      <c r="O11" s="20">
        <v>2</v>
      </c>
      <c r="P11" s="20">
        <f t="shared" si="5"/>
        <v>300</v>
      </c>
      <c r="Q11" s="20">
        <v>6</v>
      </c>
      <c r="R11" s="20"/>
      <c r="S11" s="20"/>
      <c r="T11" s="20"/>
      <c r="U11" s="20"/>
      <c r="V11" s="20">
        <f t="shared" si="6"/>
        <v>2548</v>
      </c>
      <c r="W11" s="20">
        <v>12</v>
      </c>
      <c r="X11" s="23">
        <f t="shared" si="7"/>
        <v>1.553534826923077</v>
      </c>
    </row>
    <row r="12" spans="1:24" ht="14.25">
      <c r="A12" s="20">
        <v>21</v>
      </c>
      <c r="B12" s="20">
        <v>0</v>
      </c>
      <c r="C12" s="20">
        <v>300</v>
      </c>
      <c r="D12" s="20">
        <v>420</v>
      </c>
      <c r="E12" s="20">
        <v>0</v>
      </c>
      <c r="F12" s="20">
        <v>300</v>
      </c>
      <c r="G12" s="20">
        <v>300</v>
      </c>
      <c r="H12" s="20">
        <f t="shared" si="3"/>
        <v>3060</v>
      </c>
      <c r="I12" s="16">
        <f t="shared" si="0"/>
        <v>3060</v>
      </c>
      <c r="J12" s="20">
        <v>18</v>
      </c>
      <c r="K12" s="20">
        <v>18</v>
      </c>
      <c r="L12" s="22">
        <f t="shared" si="1"/>
        <v>4580.442083700001</v>
      </c>
      <c r="M12" s="23">
        <f t="shared" si="2"/>
        <v>1.4968764979411766</v>
      </c>
      <c r="N12" s="20">
        <f t="shared" si="4"/>
        <v>720</v>
      </c>
      <c r="O12" s="20">
        <v>2</v>
      </c>
      <c r="P12" s="20">
        <f t="shared" si="5"/>
        <v>600</v>
      </c>
      <c r="Q12" s="20">
        <v>2</v>
      </c>
      <c r="R12" s="24">
        <v>300</v>
      </c>
      <c r="S12" s="20">
        <v>3</v>
      </c>
      <c r="T12" s="20"/>
      <c r="U12" s="20"/>
      <c r="V12" s="20">
        <f t="shared" si="6"/>
        <v>2800</v>
      </c>
      <c r="W12" s="20">
        <v>12</v>
      </c>
      <c r="X12" s="23">
        <f t="shared" si="7"/>
        <v>1.373324787</v>
      </c>
    </row>
    <row r="13" spans="1:24" ht="14.25">
      <c r="A13" s="25">
        <v>22</v>
      </c>
      <c r="B13" s="25">
        <v>0</v>
      </c>
      <c r="C13" s="25">
        <v>300</v>
      </c>
      <c r="D13" s="25">
        <v>570</v>
      </c>
      <c r="E13" s="25">
        <v>0</v>
      </c>
      <c r="F13" s="25">
        <v>300</v>
      </c>
      <c r="G13" s="25">
        <v>300</v>
      </c>
      <c r="H13" s="25">
        <f t="shared" si="3"/>
        <v>3510</v>
      </c>
      <c r="I13" s="16">
        <f t="shared" si="0"/>
        <v>3510</v>
      </c>
      <c r="J13" s="25">
        <v>18</v>
      </c>
      <c r="K13" s="25">
        <v>18</v>
      </c>
      <c r="L13" s="27">
        <f t="shared" si="1"/>
        <v>4580.442083700001</v>
      </c>
      <c r="M13" s="28">
        <f t="shared" si="2"/>
        <v>1.3049692546153848</v>
      </c>
      <c r="N13" s="25">
        <f t="shared" si="4"/>
        <v>870</v>
      </c>
      <c r="O13" s="25">
        <v>2</v>
      </c>
      <c r="P13" s="25">
        <f t="shared" si="5"/>
        <v>600</v>
      </c>
      <c r="Q13" s="25">
        <v>2</v>
      </c>
      <c r="R13" s="29">
        <v>300</v>
      </c>
      <c r="S13" s="25">
        <v>3</v>
      </c>
      <c r="T13" s="25"/>
      <c r="U13" s="25"/>
      <c r="V13" s="25">
        <f t="shared" si="6"/>
        <v>3220</v>
      </c>
      <c r="W13" s="25">
        <v>12</v>
      </c>
      <c r="X13" s="28">
        <f t="shared" si="7"/>
        <v>1.2995656552173915</v>
      </c>
    </row>
    <row r="14" spans="1:24" ht="14.25">
      <c r="A14" s="32">
        <v>23</v>
      </c>
      <c r="B14" s="32">
        <v>0</v>
      </c>
      <c r="C14" s="32">
        <v>200</v>
      </c>
      <c r="D14" s="32">
        <v>500</v>
      </c>
      <c r="E14" s="32">
        <v>0</v>
      </c>
      <c r="F14" s="32">
        <v>200</v>
      </c>
      <c r="G14" s="32">
        <v>300</v>
      </c>
      <c r="H14" s="32">
        <f t="shared" si="3"/>
        <v>2000</v>
      </c>
      <c r="I14" s="16">
        <f t="shared" si="0"/>
        <v>2000</v>
      </c>
      <c r="J14" s="32">
        <v>14</v>
      </c>
      <c r="K14" s="32">
        <v>16</v>
      </c>
      <c r="L14" s="34">
        <f t="shared" si="1"/>
        <v>2814.8670144000002</v>
      </c>
      <c r="M14" s="18">
        <f t="shared" si="2"/>
        <v>1.4074335072000002</v>
      </c>
      <c r="N14" s="32">
        <f t="shared" si="4"/>
        <v>700</v>
      </c>
      <c r="O14" s="32">
        <v>2</v>
      </c>
      <c r="P14" s="32">
        <f t="shared" si="5"/>
        <v>500</v>
      </c>
      <c r="Q14" s="32">
        <v>2</v>
      </c>
      <c r="R14" s="35">
        <v>200</v>
      </c>
      <c r="S14" s="32">
        <v>3</v>
      </c>
      <c r="T14" s="32"/>
      <c r="U14" s="32"/>
      <c r="V14" s="32">
        <f t="shared" si="6"/>
        <v>1764</v>
      </c>
      <c r="W14" s="32">
        <v>10</v>
      </c>
      <c r="X14" s="18">
        <f t="shared" si="7"/>
        <v>1.2733779732142858</v>
      </c>
    </row>
    <row r="15" spans="1:24" ht="14.25">
      <c r="A15" s="36">
        <v>24</v>
      </c>
      <c r="B15" s="36">
        <v>0</v>
      </c>
      <c r="C15" s="36">
        <v>200</v>
      </c>
      <c r="D15" s="36">
        <v>300</v>
      </c>
      <c r="E15" s="36">
        <v>0</v>
      </c>
      <c r="F15" s="36">
        <v>200</v>
      </c>
      <c r="G15" s="36">
        <v>300</v>
      </c>
      <c r="H15" s="36">
        <f t="shared" si="3"/>
        <v>1600</v>
      </c>
      <c r="I15" s="16">
        <f t="shared" si="0"/>
        <v>1600</v>
      </c>
      <c r="J15" s="36">
        <v>12</v>
      </c>
      <c r="K15" s="36">
        <v>16</v>
      </c>
      <c r="L15" s="38">
        <f t="shared" si="1"/>
        <v>2412.7431552000003</v>
      </c>
      <c r="M15" s="23">
        <f t="shared" si="2"/>
        <v>1.5079644720000003</v>
      </c>
      <c r="N15" s="36">
        <f t="shared" si="4"/>
        <v>500</v>
      </c>
      <c r="O15" s="36">
        <v>2</v>
      </c>
      <c r="P15" s="36">
        <f t="shared" si="5"/>
        <v>500</v>
      </c>
      <c r="Q15" s="36">
        <v>2</v>
      </c>
      <c r="R15" s="39">
        <v>200</v>
      </c>
      <c r="S15" s="36">
        <v>2</v>
      </c>
      <c r="T15" s="36"/>
      <c r="U15" s="36"/>
      <c r="V15" s="36">
        <f t="shared" si="6"/>
        <v>1404</v>
      </c>
      <c r="W15" s="36">
        <v>10</v>
      </c>
      <c r="X15" s="23">
        <f t="shared" si="7"/>
        <v>1.2754329134615383</v>
      </c>
    </row>
    <row r="16" spans="1:24" ht="14.25">
      <c r="A16" s="36">
        <v>25</v>
      </c>
      <c r="B16" s="36">
        <v>0</v>
      </c>
      <c r="C16" s="36">
        <v>300</v>
      </c>
      <c r="D16" s="36">
        <v>300</v>
      </c>
      <c r="E16" s="36">
        <v>0</v>
      </c>
      <c r="F16" s="36">
        <v>300</v>
      </c>
      <c r="G16" s="36">
        <v>300</v>
      </c>
      <c r="H16" s="36">
        <f t="shared" si="3"/>
        <v>2700</v>
      </c>
      <c r="I16" s="16">
        <f t="shared" si="0"/>
        <v>2700</v>
      </c>
      <c r="J16" s="36">
        <v>16</v>
      </c>
      <c r="K16" s="36">
        <v>16</v>
      </c>
      <c r="L16" s="38">
        <f t="shared" si="1"/>
        <v>3216.9908736</v>
      </c>
      <c r="M16" s="23">
        <f t="shared" si="2"/>
        <v>1.1914781013333333</v>
      </c>
      <c r="N16" s="36">
        <f t="shared" si="4"/>
        <v>600</v>
      </c>
      <c r="O16" s="36">
        <v>2</v>
      </c>
      <c r="P16" s="36">
        <f t="shared" si="5"/>
        <v>600</v>
      </c>
      <c r="Q16" s="36">
        <v>2</v>
      </c>
      <c r="R16" s="39">
        <v>300</v>
      </c>
      <c r="S16" s="36">
        <v>2</v>
      </c>
      <c r="T16" s="36"/>
      <c r="U16" s="36"/>
      <c r="V16" s="36">
        <f t="shared" si="6"/>
        <v>2464</v>
      </c>
      <c r="W16" s="36">
        <v>12</v>
      </c>
      <c r="X16" s="23">
        <f t="shared" si="7"/>
        <v>1.3219169072727273</v>
      </c>
    </row>
    <row r="17" spans="1:24" ht="14.25">
      <c r="A17" s="36">
        <v>29</v>
      </c>
      <c r="B17" s="36"/>
      <c r="C17" s="36"/>
      <c r="D17" s="36"/>
      <c r="E17" s="36"/>
      <c r="F17" s="36"/>
      <c r="G17" s="36"/>
      <c r="H17" s="36">
        <v>3522</v>
      </c>
      <c r="I17" s="16">
        <f t="shared" si="0"/>
        <v>3522</v>
      </c>
      <c r="J17" s="36">
        <v>20</v>
      </c>
      <c r="K17" s="36">
        <v>18</v>
      </c>
      <c r="L17" s="38">
        <f t="shared" si="1"/>
        <v>5089.380093</v>
      </c>
      <c r="M17" s="23">
        <f t="shared" si="2"/>
        <v>1.445025580068143</v>
      </c>
      <c r="N17" s="39"/>
      <c r="O17" s="36"/>
      <c r="P17" s="36"/>
      <c r="Q17" s="36"/>
      <c r="R17" s="39"/>
      <c r="S17" s="36"/>
      <c r="T17" s="36"/>
      <c r="U17" s="36"/>
      <c r="V17" s="36"/>
      <c r="W17" s="36"/>
      <c r="X17" s="23"/>
    </row>
    <row r="18" spans="1:24" ht="14.25">
      <c r="A18" s="25">
        <v>31</v>
      </c>
      <c r="B18" s="25">
        <v>0</v>
      </c>
      <c r="C18" s="25">
        <v>300</v>
      </c>
      <c r="D18" s="25">
        <v>800</v>
      </c>
      <c r="E18" s="25">
        <v>0</v>
      </c>
      <c r="F18" s="25">
        <v>300</v>
      </c>
      <c r="G18" s="25">
        <v>300</v>
      </c>
      <c r="H18" s="25">
        <f aca="true" t="shared" si="8" ref="H18:H33">((F18*(B18+C18+D18)+C18*(E18+F18+G18)-F18*C18))/100</f>
        <v>4200</v>
      </c>
      <c r="I18" s="16">
        <f t="shared" si="0"/>
        <v>4200</v>
      </c>
      <c r="J18" s="25">
        <v>22</v>
      </c>
      <c r="K18" s="25">
        <v>18</v>
      </c>
      <c r="L18" s="27">
        <f t="shared" si="1"/>
        <v>5598.318102300001</v>
      </c>
      <c r="M18" s="28">
        <f t="shared" si="2"/>
        <v>1.3329328815</v>
      </c>
      <c r="N18" s="25">
        <f aca="true" t="shared" si="9" ref="N18:N33">B18+C18+D18</f>
        <v>1100</v>
      </c>
      <c r="O18" s="25">
        <v>2</v>
      </c>
      <c r="P18" s="25">
        <f aca="true" t="shared" si="10" ref="P18:P33">E18+F18+G18</f>
        <v>600</v>
      </c>
      <c r="Q18" s="25">
        <v>2</v>
      </c>
      <c r="R18" s="29">
        <v>300</v>
      </c>
      <c r="S18" s="25">
        <v>5</v>
      </c>
      <c r="T18" s="25"/>
      <c r="U18" s="25"/>
      <c r="V18" s="25">
        <f aca="true" t="shared" si="11" ref="V18:V33">(((F18-20)*(B18+C18+D18-20)+(C18-20)*(E18+F18+G18-20)-(C18-20)*(F18-20)))/100</f>
        <v>3864</v>
      </c>
      <c r="W18" s="25">
        <v>12</v>
      </c>
      <c r="X18" s="28">
        <f aca="true" t="shared" si="12" ref="X18:X33">((N18-20)*O18+(P18-20)*Q18+(R18-20)*S18+(T18-20)*U18)*3.14159265*W18*W18*10/(4*V18*1000)</f>
        <v>1.381520246086957</v>
      </c>
    </row>
    <row r="19" spans="1:24" ht="14.25">
      <c r="A19" s="32">
        <v>41</v>
      </c>
      <c r="B19" s="32">
        <v>450</v>
      </c>
      <c r="C19" s="32">
        <v>300</v>
      </c>
      <c r="D19" s="32">
        <v>450</v>
      </c>
      <c r="E19" s="32">
        <v>0</v>
      </c>
      <c r="F19" s="32">
        <v>300</v>
      </c>
      <c r="G19" s="32">
        <v>300</v>
      </c>
      <c r="H19" s="32">
        <f t="shared" si="8"/>
        <v>4500</v>
      </c>
      <c r="I19" s="16">
        <f t="shared" si="0"/>
        <v>4500</v>
      </c>
      <c r="J19" s="32">
        <v>24</v>
      </c>
      <c r="K19" s="32">
        <v>18</v>
      </c>
      <c r="L19" s="34">
        <f t="shared" si="1"/>
        <v>6107.2561116000015</v>
      </c>
      <c r="M19" s="18">
        <f t="shared" si="2"/>
        <v>1.3571680248000004</v>
      </c>
      <c r="N19" s="32">
        <f t="shared" si="9"/>
        <v>1200</v>
      </c>
      <c r="O19" s="32">
        <v>2</v>
      </c>
      <c r="P19" s="32">
        <f t="shared" si="10"/>
        <v>600</v>
      </c>
      <c r="Q19" s="32">
        <v>2</v>
      </c>
      <c r="R19" s="35">
        <v>300</v>
      </c>
      <c r="S19" s="32">
        <v>5</v>
      </c>
      <c r="T19" s="32"/>
      <c r="U19" s="32"/>
      <c r="V19" s="32">
        <f t="shared" si="11"/>
        <v>4144</v>
      </c>
      <c r="W19" s="32">
        <v>12</v>
      </c>
      <c r="X19" s="18">
        <f t="shared" si="12"/>
        <v>1.3427579395945946</v>
      </c>
    </row>
    <row r="20" spans="1:24" ht="14.25">
      <c r="A20" s="36">
        <v>42</v>
      </c>
      <c r="B20" s="36">
        <v>600</v>
      </c>
      <c r="C20" s="36">
        <v>300</v>
      </c>
      <c r="D20" s="36">
        <v>600</v>
      </c>
      <c r="E20" s="36">
        <v>0</v>
      </c>
      <c r="F20" s="36">
        <v>300</v>
      </c>
      <c r="G20" s="36">
        <v>300</v>
      </c>
      <c r="H20" s="36">
        <f t="shared" si="8"/>
        <v>5400</v>
      </c>
      <c r="I20" s="16">
        <f t="shared" si="0"/>
        <v>5400</v>
      </c>
      <c r="J20" s="36">
        <v>26</v>
      </c>
      <c r="K20" s="36">
        <v>18</v>
      </c>
      <c r="L20" s="38">
        <f t="shared" si="1"/>
        <v>6616.1941209</v>
      </c>
      <c r="M20" s="23">
        <f t="shared" si="2"/>
        <v>1.2252211334999998</v>
      </c>
      <c r="N20" s="36">
        <f t="shared" si="9"/>
        <v>1500</v>
      </c>
      <c r="O20" s="36">
        <v>2</v>
      </c>
      <c r="P20" s="36">
        <f t="shared" si="10"/>
        <v>600</v>
      </c>
      <c r="Q20" s="36">
        <v>2</v>
      </c>
      <c r="R20" s="39">
        <v>300</v>
      </c>
      <c r="S20" s="36">
        <v>5</v>
      </c>
      <c r="T20" s="36"/>
      <c r="U20" s="36"/>
      <c r="V20" s="36">
        <f t="shared" si="11"/>
        <v>4984</v>
      </c>
      <c r="W20" s="36">
        <v>12</v>
      </c>
      <c r="X20" s="23">
        <f t="shared" si="12"/>
        <v>1.2526029121348317</v>
      </c>
    </row>
    <row r="21" spans="1:24" ht="14.25">
      <c r="A21" s="36">
        <v>43</v>
      </c>
      <c r="B21" s="36">
        <v>630</v>
      </c>
      <c r="C21" s="36">
        <v>300</v>
      </c>
      <c r="D21" s="36">
        <v>570</v>
      </c>
      <c r="E21" s="36">
        <v>0</v>
      </c>
      <c r="F21" s="36">
        <v>300</v>
      </c>
      <c r="G21" s="36">
        <v>300</v>
      </c>
      <c r="H21" s="36">
        <f t="shared" si="8"/>
        <v>5400</v>
      </c>
      <c r="I21" s="16">
        <f t="shared" si="0"/>
        <v>5400</v>
      </c>
      <c r="J21" s="36">
        <v>26</v>
      </c>
      <c r="K21" s="36">
        <v>18</v>
      </c>
      <c r="L21" s="38">
        <f t="shared" si="1"/>
        <v>6616.1941209</v>
      </c>
      <c r="M21" s="23">
        <f t="shared" si="2"/>
        <v>1.2252211334999998</v>
      </c>
      <c r="N21" s="36">
        <f t="shared" si="9"/>
        <v>1500</v>
      </c>
      <c r="O21" s="36">
        <v>2</v>
      </c>
      <c r="P21" s="36">
        <f t="shared" si="10"/>
        <v>600</v>
      </c>
      <c r="Q21" s="36">
        <v>2</v>
      </c>
      <c r="R21" s="39">
        <v>300</v>
      </c>
      <c r="S21" s="36">
        <v>5</v>
      </c>
      <c r="T21" s="36"/>
      <c r="U21" s="36"/>
      <c r="V21" s="36">
        <f t="shared" si="11"/>
        <v>4984</v>
      </c>
      <c r="W21" s="36">
        <v>12</v>
      </c>
      <c r="X21" s="23">
        <f t="shared" si="12"/>
        <v>1.2526029121348317</v>
      </c>
    </row>
    <row r="22" spans="1:24" ht="14.25">
      <c r="A22" s="36">
        <v>45</v>
      </c>
      <c r="B22" s="36">
        <v>330</v>
      </c>
      <c r="C22" s="36">
        <v>300</v>
      </c>
      <c r="D22" s="36">
        <v>300</v>
      </c>
      <c r="E22" s="36">
        <v>0</v>
      </c>
      <c r="F22" s="36">
        <v>300</v>
      </c>
      <c r="G22" s="36">
        <v>480</v>
      </c>
      <c r="H22" s="36">
        <f t="shared" si="8"/>
        <v>4230</v>
      </c>
      <c r="I22" s="16">
        <f t="shared" si="0"/>
        <v>4230</v>
      </c>
      <c r="J22" s="36">
        <v>24</v>
      </c>
      <c r="K22" s="36">
        <v>18</v>
      </c>
      <c r="L22" s="38">
        <f t="shared" si="1"/>
        <v>6107.2561116000015</v>
      </c>
      <c r="M22" s="23">
        <f t="shared" si="2"/>
        <v>1.44379577106383</v>
      </c>
      <c r="N22" s="36">
        <f t="shared" si="9"/>
        <v>930</v>
      </c>
      <c r="O22" s="36">
        <v>2</v>
      </c>
      <c r="P22" s="36">
        <f t="shared" si="10"/>
        <v>780</v>
      </c>
      <c r="Q22" s="36">
        <v>2</v>
      </c>
      <c r="R22" s="39">
        <v>300</v>
      </c>
      <c r="S22" s="36">
        <v>4</v>
      </c>
      <c r="T22" s="36"/>
      <c r="U22" s="36"/>
      <c r="V22" s="36">
        <f t="shared" si="11"/>
        <v>3892</v>
      </c>
      <c r="W22" s="36">
        <v>12</v>
      </c>
      <c r="X22" s="23">
        <f t="shared" si="12"/>
        <v>1.2960280469784173</v>
      </c>
    </row>
    <row r="23" spans="1:24" ht="14.25">
      <c r="A23" s="25">
        <v>46</v>
      </c>
      <c r="B23" s="25">
        <v>300</v>
      </c>
      <c r="C23" s="25">
        <v>300</v>
      </c>
      <c r="D23" s="25">
        <v>420</v>
      </c>
      <c r="E23" s="25">
        <v>0</v>
      </c>
      <c r="F23" s="25">
        <v>300</v>
      </c>
      <c r="G23" s="25">
        <v>300</v>
      </c>
      <c r="H23" s="25">
        <f t="shared" si="8"/>
        <v>3960</v>
      </c>
      <c r="I23" s="16">
        <f t="shared" si="0"/>
        <v>3960</v>
      </c>
      <c r="J23" s="25">
        <v>24</v>
      </c>
      <c r="K23" s="25">
        <v>16</v>
      </c>
      <c r="L23" s="27">
        <f t="shared" si="1"/>
        <v>4825.486310400001</v>
      </c>
      <c r="M23" s="28">
        <f t="shared" si="2"/>
        <v>1.2185571490909093</v>
      </c>
      <c r="N23" s="25">
        <f t="shared" si="9"/>
        <v>1020</v>
      </c>
      <c r="O23" s="25">
        <v>2</v>
      </c>
      <c r="P23" s="25">
        <f t="shared" si="10"/>
        <v>600</v>
      </c>
      <c r="Q23" s="25">
        <v>2</v>
      </c>
      <c r="R23" s="29">
        <v>300</v>
      </c>
      <c r="S23" s="25">
        <v>4</v>
      </c>
      <c r="T23" s="25"/>
      <c r="U23" s="25"/>
      <c r="V23" s="25">
        <f t="shared" si="11"/>
        <v>3640</v>
      </c>
      <c r="W23" s="25">
        <v>12</v>
      </c>
      <c r="X23" s="28">
        <f t="shared" si="12"/>
        <v>1.3298258118461541</v>
      </c>
    </row>
    <row r="24" spans="1:24" ht="14.25">
      <c r="A24" s="32">
        <v>47</v>
      </c>
      <c r="B24" s="32">
        <v>300</v>
      </c>
      <c r="C24" s="32">
        <v>200</v>
      </c>
      <c r="D24" s="32">
        <v>300</v>
      </c>
      <c r="E24" s="32">
        <v>0</v>
      </c>
      <c r="F24" s="32">
        <v>300</v>
      </c>
      <c r="G24" s="32">
        <v>640</v>
      </c>
      <c r="H24" s="32">
        <f t="shared" si="8"/>
        <v>3680</v>
      </c>
      <c r="I24" s="16">
        <f t="shared" si="0"/>
        <v>3680.0000000000005</v>
      </c>
      <c r="J24" s="32">
        <v>22</v>
      </c>
      <c r="K24" s="32">
        <v>16</v>
      </c>
      <c r="L24" s="34">
        <f t="shared" si="1"/>
        <v>4423.362451200001</v>
      </c>
      <c r="M24" s="18">
        <f t="shared" si="2"/>
        <v>1.2020006660869567</v>
      </c>
      <c r="N24" s="32">
        <f t="shared" si="9"/>
        <v>800</v>
      </c>
      <c r="O24" s="32">
        <v>2</v>
      </c>
      <c r="P24" s="32">
        <f t="shared" si="10"/>
        <v>940</v>
      </c>
      <c r="Q24" s="32">
        <v>2</v>
      </c>
      <c r="R24" s="35">
        <v>300</v>
      </c>
      <c r="S24" s="32">
        <v>2</v>
      </c>
      <c r="T24" s="35">
        <v>200</v>
      </c>
      <c r="U24" s="32">
        <v>2</v>
      </c>
      <c r="V24" s="32">
        <f t="shared" si="11"/>
        <v>3336</v>
      </c>
      <c r="W24" s="32">
        <v>12</v>
      </c>
      <c r="X24" s="18">
        <f t="shared" si="12"/>
        <v>1.4645698109352516</v>
      </c>
    </row>
    <row r="25" spans="1:24" ht="14.25">
      <c r="A25" s="36">
        <v>48</v>
      </c>
      <c r="B25" s="36">
        <v>200</v>
      </c>
      <c r="C25" s="36">
        <v>200</v>
      </c>
      <c r="D25" s="36">
        <v>625</v>
      </c>
      <c r="E25" s="36">
        <v>0</v>
      </c>
      <c r="F25" s="36">
        <v>300</v>
      </c>
      <c r="G25" s="36">
        <v>300</v>
      </c>
      <c r="H25" s="36">
        <f t="shared" si="8"/>
        <v>3675</v>
      </c>
      <c r="I25" s="16">
        <f t="shared" si="0"/>
        <v>3675</v>
      </c>
      <c r="J25" s="36">
        <v>22</v>
      </c>
      <c r="K25" s="36">
        <v>16</v>
      </c>
      <c r="L25" s="38">
        <f t="shared" si="1"/>
        <v>4423.362451200001</v>
      </c>
      <c r="M25" s="23">
        <f t="shared" si="2"/>
        <v>1.2036360411428573</v>
      </c>
      <c r="N25" s="36">
        <f t="shared" si="9"/>
        <v>1025</v>
      </c>
      <c r="O25" s="36">
        <v>2</v>
      </c>
      <c r="P25" s="36">
        <f t="shared" si="10"/>
        <v>600</v>
      </c>
      <c r="Q25" s="36">
        <v>2</v>
      </c>
      <c r="R25" s="39">
        <v>300</v>
      </c>
      <c r="S25" s="36">
        <v>2</v>
      </c>
      <c r="T25" s="39">
        <v>200</v>
      </c>
      <c r="U25" s="36">
        <v>1</v>
      </c>
      <c r="V25" s="36">
        <f t="shared" si="11"/>
        <v>3354</v>
      </c>
      <c r="W25" s="36">
        <v>12</v>
      </c>
      <c r="X25" s="23">
        <f t="shared" si="12"/>
        <v>1.318457308926655</v>
      </c>
    </row>
    <row r="26" spans="1:24" ht="14.25">
      <c r="A26" s="36">
        <v>49</v>
      </c>
      <c r="B26" s="36">
        <v>400</v>
      </c>
      <c r="C26" s="36">
        <v>200</v>
      </c>
      <c r="D26" s="36">
        <v>725</v>
      </c>
      <c r="E26" s="36">
        <v>0</v>
      </c>
      <c r="F26" s="36">
        <v>300</v>
      </c>
      <c r="G26" s="36">
        <v>300</v>
      </c>
      <c r="H26" s="36">
        <f t="shared" si="8"/>
        <v>4575</v>
      </c>
      <c r="I26" s="16">
        <f t="shared" si="0"/>
        <v>4575</v>
      </c>
      <c r="J26" s="36">
        <v>24</v>
      </c>
      <c r="K26" s="36">
        <v>18</v>
      </c>
      <c r="L26" s="38">
        <f t="shared" si="1"/>
        <v>6107.2561116000015</v>
      </c>
      <c r="M26" s="23">
        <f t="shared" si="2"/>
        <v>1.3349193686557381</v>
      </c>
      <c r="N26" s="36">
        <f t="shared" si="9"/>
        <v>1325</v>
      </c>
      <c r="O26" s="36">
        <v>2</v>
      </c>
      <c r="P26" s="36">
        <f t="shared" si="10"/>
        <v>600</v>
      </c>
      <c r="Q26" s="36">
        <v>2</v>
      </c>
      <c r="R26" s="39">
        <v>300</v>
      </c>
      <c r="S26" s="36">
        <v>5</v>
      </c>
      <c r="T26" s="39">
        <v>200</v>
      </c>
      <c r="U26" s="36">
        <v>1</v>
      </c>
      <c r="V26" s="36">
        <f t="shared" si="11"/>
        <v>4194</v>
      </c>
      <c r="W26" s="36">
        <v>12</v>
      </c>
      <c r="X26" s="23">
        <f t="shared" si="12"/>
        <v>1.4427056375536484</v>
      </c>
    </row>
    <row r="27" spans="1:24" ht="14.25">
      <c r="A27" s="36">
        <v>50</v>
      </c>
      <c r="B27" s="36">
        <v>550</v>
      </c>
      <c r="C27" s="36">
        <v>200</v>
      </c>
      <c r="D27" s="36">
        <v>300</v>
      </c>
      <c r="E27" s="36">
        <v>0</v>
      </c>
      <c r="F27" s="36">
        <v>300</v>
      </c>
      <c r="G27" s="36">
        <v>300</v>
      </c>
      <c r="H27" s="36">
        <f t="shared" si="8"/>
        <v>3750</v>
      </c>
      <c r="I27" s="16">
        <f t="shared" si="0"/>
        <v>3750</v>
      </c>
      <c r="J27" s="36">
        <v>20</v>
      </c>
      <c r="K27" s="36">
        <v>18</v>
      </c>
      <c r="L27" s="38">
        <f t="shared" si="1"/>
        <v>5089.380093</v>
      </c>
      <c r="M27" s="23">
        <f t="shared" si="2"/>
        <v>1.3571680248</v>
      </c>
      <c r="N27" s="36">
        <f t="shared" si="9"/>
        <v>1050</v>
      </c>
      <c r="O27" s="36">
        <v>2</v>
      </c>
      <c r="P27" s="36">
        <f t="shared" si="10"/>
        <v>600</v>
      </c>
      <c r="Q27" s="36">
        <v>2</v>
      </c>
      <c r="R27" s="39">
        <v>300</v>
      </c>
      <c r="S27" s="36">
        <v>3</v>
      </c>
      <c r="T27" s="39">
        <v>200</v>
      </c>
      <c r="U27" s="36">
        <v>1</v>
      </c>
      <c r="V27" s="36">
        <f t="shared" si="11"/>
        <v>3424</v>
      </c>
      <c r="W27" s="36">
        <v>12</v>
      </c>
      <c r="X27" s="23">
        <f t="shared" si="12"/>
        <v>1.400504386962617</v>
      </c>
    </row>
    <row r="28" spans="1:24" ht="14.25">
      <c r="A28" s="25">
        <v>51</v>
      </c>
      <c r="B28" s="25">
        <v>300</v>
      </c>
      <c r="C28" s="25">
        <v>200</v>
      </c>
      <c r="D28" s="25">
        <v>300</v>
      </c>
      <c r="E28" s="25">
        <v>0</v>
      </c>
      <c r="F28" s="25">
        <v>200</v>
      </c>
      <c r="G28" s="25">
        <v>300</v>
      </c>
      <c r="H28" s="25">
        <f t="shared" si="8"/>
        <v>2200</v>
      </c>
      <c r="I28" s="16">
        <f t="shared" si="0"/>
        <v>2200</v>
      </c>
      <c r="J28" s="25">
        <v>16</v>
      </c>
      <c r="K28" s="25">
        <v>16</v>
      </c>
      <c r="L28" s="27">
        <f t="shared" si="1"/>
        <v>3216.9908736</v>
      </c>
      <c r="M28" s="28">
        <f t="shared" si="2"/>
        <v>1.462268578909091</v>
      </c>
      <c r="N28" s="25">
        <f t="shared" si="9"/>
        <v>800</v>
      </c>
      <c r="O28" s="25">
        <v>2</v>
      </c>
      <c r="P28" s="25">
        <f t="shared" si="10"/>
        <v>500</v>
      </c>
      <c r="Q28" s="25">
        <v>2</v>
      </c>
      <c r="R28" s="29">
        <v>200</v>
      </c>
      <c r="S28" s="25">
        <v>3</v>
      </c>
      <c r="T28" s="29"/>
      <c r="U28" s="25"/>
      <c r="V28" s="25">
        <f t="shared" si="11"/>
        <v>1944</v>
      </c>
      <c r="W28" s="25">
        <v>10</v>
      </c>
      <c r="X28" s="28">
        <f t="shared" si="12"/>
        <v>1.2362748854166665</v>
      </c>
    </row>
    <row r="29" spans="1:24" ht="14.25">
      <c r="A29" s="32">
        <v>52</v>
      </c>
      <c r="B29" s="32">
        <v>300</v>
      </c>
      <c r="C29" s="32">
        <v>200</v>
      </c>
      <c r="D29" s="32">
        <v>500</v>
      </c>
      <c r="E29" s="32">
        <v>0</v>
      </c>
      <c r="F29" s="32">
        <v>200</v>
      </c>
      <c r="G29" s="32">
        <v>300</v>
      </c>
      <c r="H29" s="32">
        <f t="shared" si="8"/>
        <v>2600</v>
      </c>
      <c r="I29" s="16">
        <f t="shared" si="0"/>
        <v>2600</v>
      </c>
      <c r="J29" s="32">
        <v>18</v>
      </c>
      <c r="K29" s="32">
        <v>16</v>
      </c>
      <c r="L29" s="34">
        <f t="shared" si="1"/>
        <v>3619.1147328</v>
      </c>
      <c r="M29" s="18">
        <f t="shared" si="2"/>
        <v>1.391967204923077</v>
      </c>
      <c r="N29" s="32">
        <f t="shared" si="9"/>
        <v>1000</v>
      </c>
      <c r="O29" s="32">
        <v>2</v>
      </c>
      <c r="P29" s="32">
        <f t="shared" si="10"/>
        <v>500</v>
      </c>
      <c r="Q29" s="32">
        <v>2</v>
      </c>
      <c r="R29" s="35">
        <v>200</v>
      </c>
      <c r="S29" s="32">
        <v>4</v>
      </c>
      <c r="T29" s="35"/>
      <c r="U29" s="32"/>
      <c r="V29" s="32">
        <f t="shared" si="11"/>
        <v>2304</v>
      </c>
      <c r="W29" s="32">
        <v>10</v>
      </c>
      <c r="X29" s="18">
        <f t="shared" si="12"/>
        <v>1.2408200136718752</v>
      </c>
    </row>
    <row r="30" spans="1:24" ht="14.25">
      <c r="A30" s="36">
        <v>53</v>
      </c>
      <c r="B30" s="36">
        <v>500</v>
      </c>
      <c r="C30" s="36">
        <v>200</v>
      </c>
      <c r="D30" s="36">
        <v>500</v>
      </c>
      <c r="E30" s="36">
        <v>0</v>
      </c>
      <c r="F30" s="36">
        <v>200</v>
      </c>
      <c r="G30" s="36">
        <v>300</v>
      </c>
      <c r="H30" s="36">
        <f t="shared" si="8"/>
        <v>3000</v>
      </c>
      <c r="I30" s="16">
        <f t="shared" si="0"/>
        <v>3000</v>
      </c>
      <c r="J30" s="36">
        <v>20</v>
      </c>
      <c r="K30" s="36">
        <v>16</v>
      </c>
      <c r="L30" s="38">
        <f t="shared" si="1"/>
        <v>4021.238592</v>
      </c>
      <c r="M30" s="23">
        <f t="shared" si="2"/>
        <v>1.3404128640000001</v>
      </c>
      <c r="N30" s="36">
        <f t="shared" si="9"/>
        <v>1200</v>
      </c>
      <c r="O30" s="36">
        <v>2</v>
      </c>
      <c r="P30" s="36">
        <f t="shared" si="10"/>
        <v>500</v>
      </c>
      <c r="Q30" s="36">
        <v>2</v>
      </c>
      <c r="R30" s="39">
        <v>200</v>
      </c>
      <c r="S30" s="36">
        <v>4</v>
      </c>
      <c r="T30" s="39"/>
      <c r="U30" s="36"/>
      <c r="V30" s="36">
        <f t="shared" si="11"/>
        <v>2664</v>
      </c>
      <c r="W30" s="36">
        <v>10</v>
      </c>
      <c r="X30" s="23">
        <f t="shared" si="12"/>
        <v>1.1910692854729732</v>
      </c>
    </row>
    <row r="31" spans="1:24" ht="14.25">
      <c r="A31" s="36">
        <v>54</v>
      </c>
      <c r="B31" s="36">
        <v>300</v>
      </c>
      <c r="C31" s="36">
        <v>200</v>
      </c>
      <c r="D31" s="36">
        <v>300</v>
      </c>
      <c r="E31" s="36">
        <v>0</v>
      </c>
      <c r="F31" s="36">
        <v>300</v>
      </c>
      <c r="G31" s="36">
        <v>300</v>
      </c>
      <c r="H31" s="36">
        <f t="shared" si="8"/>
        <v>3000</v>
      </c>
      <c r="I31" s="16">
        <f t="shared" si="0"/>
        <v>3000</v>
      </c>
      <c r="J31" s="36">
        <v>18</v>
      </c>
      <c r="K31" s="36">
        <v>16</v>
      </c>
      <c r="L31" s="38">
        <f t="shared" si="1"/>
        <v>3619.1147328</v>
      </c>
      <c r="M31" s="23">
        <f t="shared" si="2"/>
        <v>1.2063715776000001</v>
      </c>
      <c r="N31" s="36">
        <f t="shared" si="9"/>
        <v>800</v>
      </c>
      <c r="O31" s="36">
        <v>2</v>
      </c>
      <c r="P31" s="36">
        <f t="shared" si="10"/>
        <v>600</v>
      </c>
      <c r="Q31" s="36">
        <v>2</v>
      </c>
      <c r="R31" s="39">
        <v>200</v>
      </c>
      <c r="S31" s="36">
        <v>4</v>
      </c>
      <c r="T31" s="39"/>
      <c r="U31" s="36"/>
      <c r="V31" s="36">
        <f t="shared" si="11"/>
        <v>2724</v>
      </c>
      <c r="W31" s="36">
        <v>10</v>
      </c>
      <c r="X31" s="23">
        <f t="shared" si="12"/>
        <v>0.9918390892070487</v>
      </c>
    </row>
    <row r="32" spans="1:24" ht="14.25">
      <c r="A32" s="36">
        <v>55</v>
      </c>
      <c r="B32" s="36">
        <v>300</v>
      </c>
      <c r="C32" s="36">
        <v>300</v>
      </c>
      <c r="D32" s="36">
        <v>150</v>
      </c>
      <c r="E32" s="36">
        <v>0</v>
      </c>
      <c r="F32" s="36">
        <v>300</v>
      </c>
      <c r="G32" s="36">
        <v>600</v>
      </c>
      <c r="H32" s="36">
        <f t="shared" si="8"/>
        <v>4050</v>
      </c>
      <c r="I32" s="16">
        <f t="shared" si="0"/>
        <v>4050</v>
      </c>
      <c r="J32" s="36">
        <v>22</v>
      </c>
      <c r="K32" s="36">
        <v>18</v>
      </c>
      <c r="L32" s="38">
        <f t="shared" si="1"/>
        <v>5598.318102300001</v>
      </c>
      <c r="M32" s="23">
        <f t="shared" si="2"/>
        <v>1.3823007660000002</v>
      </c>
      <c r="N32" s="36">
        <f t="shared" si="9"/>
        <v>750</v>
      </c>
      <c r="O32" s="36">
        <v>2</v>
      </c>
      <c r="P32" s="36">
        <f t="shared" si="10"/>
        <v>900</v>
      </c>
      <c r="Q32" s="36">
        <v>2</v>
      </c>
      <c r="R32" s="39">
        <v>300</v>
      </c>
      <c r="S32" s="36">
        <v>3</v>
      </c>
      <c r="T32" s="39"/>
      <c r="U32" s="36"/>
      <c r="V32" s="36">
        <f t="shared" si="11"/>
        <v>3724</v>
      </c>
      <c r="W32" s="36">
        <v>12</v>
      </c>
      <c r="X32" s="23">
        <f t="shared" si="12"/>
        <v>1.2330160626315791</v>
      </c>
    </row>
    <row r="33" spans="1:24" ht="14.25">
      <c r="A33" s="25">
        <v>56</v>
      </c>
      <c r="B33" s="25">
        <v>300</v>
      </c>
      <c r="C33" s="25">
        <v>300</v>
      </c>
      <c r="D33" s="25">
        <v>300</v>
      </c>
      <c r="E33" s="25">
        <v>0</v>
      </c>
      <c r="F33" s="25">
        <v>300</v>
      </c>
      <c r="G33" s="25">
        <v>300</v>
      </c>
      <c r="H33" s="25">
        <f t="shared" si="8"/>
        <v>3600</v>
      </c>
      <c r="I33" s="16">
        <f t="shared" si="0"/>
        <v>3600</v>
      </c>
      <c r="J33" s="25">
        <v>20</v>
      </c>
      <c r="K33" s="25">
        <v>18</v>
      </c>
      <c r="L33" s="27">
        <f t="shared" si="1"/>
        <v>5089.380093</v>
      </c>
      <c r="M33" s="28">
        <f t="shared" si="2"/>
        <v>1.4137166925</v>
      </c>
      <c r="N33" s="25">
        <f t="shared" si="9"/>
        <v>900</v>
      </c>
      <c r="O33" s="25">
        <v>2</v>
      </c>
      <c r="P33" s="25">
        <f t="shared" si="10"/>
        <v>600</v>
      </c>
      <c r="Q33" s="25">
        <v>2</v>
      </c>
      <c r="R33" s="29">
        <v>300</v>
      </c>
      <c r="S33" s="25">
        <v>3</v>
      </c>
      <c r="T33" s="29"/>
      <c r="U33" s="25"/>
      <c r="V33" s="25">
        <f t="shared" si="11"/>
        <v>3304</v>
      </c>
      <c r="W33" s="25">
        <v>12</v>
      </c>
      <c r="X33" s="28">
        <f t="shared" si="12"/>
        <v>1.2870641074576272</v>
      </c>
    </row>
    <row r="34" spans="1:24" ht="14.25">
      <c r="A34" s="46"/>
      <c r="B34" s="46"/>
      <c r="C34" s="46"/>
      <c r="D34" s="46"/>
      <c r="E34" s="46"/>
      <c r="F34" s="46"/>
      <c r="G34" s="46"/>
      <c r="H34" s="46"/>
      <c r="I34" s="57"/>
      <c r="J34" s="46"/>
      <c r="K34" s="46"/>
      <c r="L34" s="47"/>
      <c r="M34" s="58"/>
      <c r="N34" s="46"/>
      <c r="O34" s="46"/>
      <c r="P34" s="46"/>
      <c r="Q34" s="46"/>
      <c r="R34" s="48"/>
      <c r="S34" s="46"/>
      <c r="T34" s="48"/>
      <c r="U34" s="46"/>
      <c r="V34" s="46"/>
      <c r="W34" s="46"/>
      <c r="X34" s="58"/>
    </row>
    <row r="35" spans="1:24" ht="14.25">
      <c r="A35" s="49"/>
      <c r="B35" s="49"/>
      <c r="C35" s="49"/>
      <c r="D35" s="49"/>
      <c r="E35" s="49"/>
      <c r="F35" s="49"/>
      <c r="G35" s="49"/>
      <c r="H35" s="49"/>
      <c r="I35" s="59"/>
      <c r="J35" s="49"/>
      <c r="K35" s="49"/>
      <c r="L35" s="50"/>
      <c r="M35" s="60"/>
      <c r="N35" s="49"/>
      <c r="O35" s="49"/>
      <c r="P35" s="49"/>
      <c r="Q35" s="49"/>
      <c r="R35" s="51"/>
      <c r="S35" s="49"/>
      <c r="T35" s="51"/>
      <c r="U35" s="49"/>
      <c r="V35" s="49"/>
      <c r="W35" s="49"/>
      <c r="X35" s="60"/>
    </row>
    <row r="36" spans="1:24" ht="14.25">
      <c r="A36" s="49"/>
      <c r="B36" s="49"/>
      <c r="C36" s="49"/>
      <c r="D36" s="49"/>
      <c r="E36" s="49"/>
      <c r="F36" s="49"/>
      <c r="G36" s="49"/>
      <c r="H36" s="49"/>
      <c r="I36" s="59"/>
      <c r="J36" s="49"/>
      <c r="K36" s="49"/>
      <c r="L36" s="50"/>
      <c r="M36" s="60"/>
      <c r="N36" s="49"/>
      <c r="O36" s="49"/>
      <c r="P36" s="49"/>
      <c r="Q36" s="49"/>
      <c r="R36" s="51"/>
      <c r="S36" s="49"/>
      <c r="T36" s="51"/>
      <c r="U36" s="49"/>
      <c r="V36" s="49"/>
      <c r="W36" s="49"/>
      <c r="X36" s="60"/>
    </row>
  </sheetData>
  <mergeCells count="1">
    <mergeCell ref="G1:N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2003-10-22T01:35:19Z</cp:lastPrinted>
  <dcterms:created xsi:type="dcterms:W3CDTF">2003-10-22T01:24:20Z</dcterms:created>
  <dcterms:modified xsi:type="dcterms:W3CDTF">2003-10-23T13:52:27Z</dcterms:modified>
  <cp:category/>
  <cp:version/>
  <cp:contentType/>
  <cp:contentStatus/>
</cp:coreProperties>
</file>